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May 2026\Forthnightly\"/>
    </mc:Choice>
  </mc:AlternateContent>
  <xr:revisionPtr revIDLastSave="0" documentId="13_ncr:1_{472D7709-3E0B-4502-8AFC-74148E485F86}" xr6:coauthVersionLast="47" xr6:coauthVersionMax="47" xr10:uidLastSave="{00000000-0000-0000-0000-000000000000}"/>
  <bookViews>
    <workbookView xWindow="-110" yWindow="-110" windowWidth="19420" windowHeight="10300" xr2:uid="{7B4A62ED-783A-49F6-8C84-43571C674381}"/>
  </bookViews>
  <sheets>
    <sheet name="Portfolio ASIF01" sheetId="1" r:id="rId1"/>
  </sheet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0" i="1" l="1"/>
  <c r="B300" i="1"/>
  <c r="B290" i="1"/>
  <c r="B279" i="1"/>
  <c r="F171" i="1" l="1"/>
  <c r="G165" i="1"/>
  <c r="F167" i="1"/>
  <c r="G167" i="1" s="1"/>
  <c r="G160" i="1"/>
  <c r="G159" i="1"/>
  <c r="G158" i="1"/>
  <c r="G150" i="1"/>
  <c r="G149" i="1"/>
  <c r="G148" i="1"/>
  <c r="G147" i="1"/>
  <c r="G146" i="1"/>
  <c r="F152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52" i="1" l="1"/>
  <c r="F155" i="1"/>
  <c r="F172" i="1"/>
  <c r="G171" i="1"/>
  <c r="G172" i="1" s="1"/>
  <c r="G144" i="1"/>
  <c r="G164" i="1"/>
  <c r="F161" i="1"/>
  <c r="F139" i="1"/>
  <c r="G143" i="1"/>
  <c r="F69" i="1"/>
  <c r="G145" i="1"/>
  <c r="G170" i="1"/>
  <c r="G69" i="1" l="1"/>
  <c r="F72" i="1"/>
  <c r="F140" i="1"/>
  <c r="G139" i="1"/>
  <c r="G155" i="1"/>
  <c r="F168" i="1"/>
  <c r="G168" i="1" s="1"/>
  <c r="G161" i="1"/>
  <c r="F173" i="1"/>
  <c r="G173" i="1" s="1"/>
  <c r="G140" i="1" l="1"/>
  <c r="G174" i="1"/>
  <c r="G72" i="1"/>
</calcChain>
</file>

<file path=xl/sharedStrings.xml><?xml version="1.0" encoding="utf-8"?>
<sst xmlns="http://schemas.openxmlformats.org/spreadsheetml/2006/main" count="544" uniqueCount="330">
  <si>
    <t>Arudha Hybrid Long-Short Fund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</si>
  <si>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</si>
  <si>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</si>
  <si>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</si>
  <si>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</si>
  <si>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</si>
  <si>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</si>
  <si>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 %</t>
  </si>
  <si>
    <t>Equity &amp; Equity related</t>
  </si>
  <si>
    <t>(a) Listed / awaiting listing on Stock Exchanges</t>
  </si>
  <si>
    <t>Sub Total</t>
  </si>
  <si>
    <t>(b) Unlisted</t>
  </si>
  <si>
    <t>NIL</t>
  </si>
  <si>
    <t>Total</t>
  </si>
  <si>
    <t>Derivatives</t>
  </si>
  <si>
    <t>(a) Index / Stock Futures</t>
  </si>
  <si>
    <t>Debt Instruments</t>
  </si>
  <si>
    <t>(a) Listed / awaiting listing on Stock Exchange</t>
  </si>
  <si>
    <t>(b) Privately placed / Unlisted</t>
  </si>
  <si>
    <t>Money Market Instruments</t>
  </si>
  <si>
    <t>CERTIFICATE OF DEPOSIT</t>
  </si>
  <si>
    <t>Reverse Repo / TREPS</t>
  </si>
  <si>
    <t>Clearing Corporation of India Ltd</t>
  </si>
  <si>
    <t>Net Receivables / (Payables)</t>
  </si>
  <si>
    <t>GRAND TOTAL</t>
  </si>
  <si>
    <t>** Thinly Traded/Non Traded Securities/Illiquid Securities</t>
  </si>
  <si>
    <t>Securities is in default beyond its maturity date and its percentage to NAV :</t>
  </si>
  <si>
    <t>Nil</t>
  </si>
  <si>
    <t>Total value and percentage of illiquid equity shares :</t>
  </si>
  <si>
    <t>NAV at the beginning  and end of the month.</t>
  </si>
  <si>
    <t>Plan Name</t>
  </si>
  <si>
    <t>Arudha Hybrid Long-Short Fund-Direct Plan-Growth</t>
  </si>
  <si>
    <t>Arudha Hybrid Long-Short Fund-Direct Plan-Half Yearly IDCW</t>
  </si>
  <si>
    <t>Arudha Hybrid Long Short Fund-Regular Plan-Growth</t>
  </si>
  <si>
    <t>Arudha Hybrid Long-Short Fund-Regular Plan-Monthly IDCW</t>
  </si>
  <si>
    <t>IDCW: IDCW stands for ‘Income Distribution cum Capital Withdrawal</t>
  </si>
  <si>
    <t>Dividend declared by the Scheme during the month ending March 31, 2026:</t>
  </si>
  <si>
    <t>Bonus declared by the Scheme during the month ending March 31, 2026:</t>
  </si>
  <si>
    <t>Total outstanding exposure in derivative instruments at the end of the period :</t>
  </si>
  <si>
    <t>Total investments in foreign securities/ADRs/GDRs at the end of the period. :</t>
  </si>
  <si>
    <t>Average maturity period :</t>
  </si>
  <si>
    <t>Funds parked in short term deposit(s) :</t>
  </si>
  <si>
    <t>Investment in ETCDs</t>
  </si>
  <si>
    <t>Portfolio Statement as on 15 May, 2026</t>
  </si>
  <si>
    <t>AU Small Finance Bank Ltd</t>
  </si>
  <si>
    <t>INE949L01017</t>
  </si>
  <si>
    <t>Axis Bank Ltd</t>
  </si>
  <si>
    <t>INE238A01034</t>
  </si>
  <si>
    <t>Eternal Limited</t>
  </si>
  <si>
    <t>INE758T01015</t>
  </si>
  <si>
    <t>Adani Green Energy Ltd</t>
  </si>
  <si>
    <t>INE364U01010</t>
  </si>
  <si>
    <t>ADANI PORTS AND SPECIAL ECONOMIC ZONE LT</t>
  </si>
  <si>
    <t>INE742F01042</t>
  </si>
  <si>
    <t>Delhivery Limited</t>
  </si>
  <si>
    <t>INE148O01028</t>
  </si>
  <si>
    <t>State Bank of India</t>
  </si>
  <si>
    <t>INE062A01020</t>
  </si>
  <si>
    <t>Aditya Birla Capital Ltd</t>
  </si>
  <si>
    <t>INE674K01013</t>
  </si>
  <si>
    <t>Crompton Greaves Consumer Electrical Ltd</t>
  </si>
  <si>
    <t>INE299U01018</t>
  </si>
  <si>
    <t>ICICI Bank Ltd</t>
  </si>
  <si>
    <t>INE090A01021</t>
  </si>
  <si>
    <t>INDIAN HOTELS COMPANY LIMITED</t>
  </si>
  <si>
    <t>INE053A01029</t>
  </si>
  <si>
    <t>Mahindra and Mahindra Ltd</t>
  </si>
  <si>
    <t>INE101A01026</t>
  </si>
  <si>
    <t>ITC Ltd</t>
  </si>
  <si>
    <t>INE154A01025</t>
  </si>
  <si>
    <t>LIC Housing Finance Limited</t>
  </si>
  <si>
    <t>INE115A01026</t>
  </si>
  <si>
    <t>Larsen and Toubro Ltd</t>
  </si>
  <si>
    <t>INE018A01030</t>
  </si>
  <si>
    <t>Reliance Industries Ltd</t>
  </si>
  <si>
    <t>INE002A01018</t>
  </si>
  <si>
    <t>Maruti Suzuki India Ltd</t>
  </si>
  <si>
    <t>INE585B01010</t>
  </si>
  <si>
    <t>Federal Bank Ltd</t>
  </si>
  <si>
    <t>INE171A01029</t>
  </si>
  <si>
    <t>TVS Motor Company Ltd</t>
  </si>
  <si>
    <t>INE494B01023</t>
  </si>
  <si>
    <t>BANK OF BARODA</t>
  </si>
  <si>
    <t>INE028A01039</t>
  </si>
  <si>
    <t>DLF Limited</t>
  </si>
  <si>
    <t>INE271C01023</t>
  </si>
  <si>
    <t>Adani Energy Solutions Ltd.</t>
  </si>
  <si>
    <t>INE931S01010</t>
  </si>
  <si>
    <t>Adani Enterprises Ltd.</t>
  </si>
  <si>
    <t>INE423A01024</t>
  </si>
  <si>
    <t>Ambuja Cements Ltd.</t>
  </si>
  <si>
    <t>INE079A01024</t>
  </si>
  <si>
    <t>Apollo Hospitals Enterprise Ltd.</t>
  </si>
  <si>
    <t>INE437A01024</t>
  </si>
  <si>
    <t>Asian Paints Ltd.</t>
  </si>
  <si>
    <t>INE021A01026</t>
  </si>
  <si>
    <t>Bajaj Finance Ltd.</t>
  </si>
  <si>
    <t>INE296A01032</t>
  </si>
  <si>
    <t>Bank of India</t>
  </si>
  <si>
    <t>INE084A01016</t>
  </si>
  <si>
    <t>Bharat Electronics Ltd.</t>
  </si>
  <si>
    <t>INE263A01024</t>
  </si>
  <si>
    <t>Bharti Airtel Ltd.</t>
  </si>
  <si>
    <t>INE397D01024</t>
  </si>
  <si>
    <t>Canara Bank</t>
  </si>
  <si>
    <t>INE476A01022</t>
  </si>
  <si>
    <t>Cholamandalam Investment and Finance Com</t>
  </si>
  <si>
    <t>INE121A01024</t>
  </si>
  <si>
    <t>Divi's Laboratories Ltd.</t>
  </si>
  <si>
    <t>INE361B01024</t>
  </si>
  <si>
    <t>Exide Industries Ltd.</t>
  </si>
  <si>
    <t>INE302A01020</t>
  </si>
  <si>
    <t>Glenmark Pharmaceuticals Ltd.</t>
  </si>
  <si>
    <t>INE935A01035</t>
  </si>
  <si>
    <t>Godrej Consumer Products Ltd.</t>
  </si>
  <si>
    <t>INE102D01028</t>
  </si>
  <si>
    <t>Godrej Properties Ltd.</t>
  </si>
  <si>
    <t>INE484J01027</t>
  </si>
  <si>
    <t>HDFC Asset Management Company Ltd.</t>
  </si>
  <si>
    <t>INE127D01025</t>
  </si>
  <si>
    <t>HDFC Bank Ltd.</t>
  </si>
  <si>
    <t>INE040A01034</t>
  </si>
  <si>
    <t>HDFC Life Insurance Company Ltd.</t>
  </si>
  <si>
    <t>INE795G01014</t>
  </si>
  <si>
    <t>Hindustan Petroleum Corporation Ltd.</t>
  </si>
  <si>
    <t>INE094A01015</t>
  </si>
  <si>
    <t>InterGlobe Aviation Ltd.</t>
  </si>
  <si>
    <t>INE646L01027</t>
  </si>
  <si>
    <t>IndusInd Bank Ltd.</t>
  </si>
  <si>
    <t>INE095A01012</t>
  </si>
  <si>
    <t>Indus Towers Ltd.</t>
  </si>
  <si>
    <t>INE121J01017</t>
  </si>
  <si>
    <t>Indian Oil Corporation Ltd.</t>
  </si>
  <si>
    <t>INE242A01010</t>
  </si>
  <si>
    <t>Jio Financial Services Ltd.</t>
  </si>
  <si>
    <t>INE758E01017</t>
  </si>
  <si>
    <t>JSW Steel Ltd.</t>
  </si>
  <si>
    <t>INE019A01038</t>
  </si>
  <si>
    <t>Kotak Mahindra Bank Ltd.</t>
  </si>
  <si>
    <t>INE237A01036</t>
  </si>
  <si>
    <t>Max Financial Services Ltd.</t>
  </si>
  <si>
    <t>INE180A01020</t>
  </si>
  <si>
    <t>Samvardhana Motherson International Ltd.</t>
  </si>
  <si>
    <t>INE775A01035</t>
  </si>
  <si>
    <t>Oil &amp; Natural Gas Corporation Ltd.</t>
  </si>
  <si>
    <t>INE213A01029</t>
  </si>
  <si>
    <t>Punjab National Bank</t>
  </si>
  <si>
    <t>INE160A01022</t>
  </si>
  <si>
    <t>RBL Bank Ltd.</t>
  </si>
  <si>
    <t>INE976G01028</t>
  </si>
  <si>
    <t>REC Ltd.</t>
  </si>
  <si>
    <t>INE020B01018</t>
  </si>
  <si>
    <t>Sammaan Capital Ltd.</t>
  </si>
  <si>
    <t>INE148I01020</t>
  </si>
  <si>
    <t>Sun Pharmaceutical Industries Ltd.</t>
  </si>
  <si>
    <t>INE044A01036</t>
  </si>
  <si>
    <t>Tata Consumer Products Ltd.</t>
  </si>
  <si>
    <t>INE192A01025</t>
  </si>
  <si>
    <t>Titan Company Ltd.</t>
  </si>
  <si>
    <t>INE280A01028</t>
  </si>
  <si>
    <t>United Spirits Ltd.</t>
  </si>
  <si>
    <t>INE854D01024</t>
  </si>
  <si>
    <t>UPL Ltd.</t>
  </si>
  <si>
    <t>INE628A01036</t>
  </si>
  <si>
    <t>Adani Power Ltd</t>
  </si>
  <si>
    <t>INE814H01029</t>
  </si>
  <si>
    <t>Ambuja Cements Ltd. 26/05/2026</t>
  </si>
  <si>
    <t>Exide Industries Ltd. 26/05/2026</t>
  </si>
  <si>
    <t>State Bank of India 26/05/2026</t>
  </si>
  <si>
    <t>Mahindra and Mahindra Ltd 30/06/2026</t>
  </si>
  <si>
    <t>ADANI PORTS AND SPECIAL ECONOMIC ZONE LT 30/06/2026</t>
  </si>
  <si>
    <t>HDFC Life Insurance Company Ltd. 30/06/2026</t>
  </si>
  <si>
    <t xml:space="preserve">7.3763% Bajaj Fin (Option II )26/06/28 </t>
  </si>
  <si>
    <t>INE296A07TJ4</t>
  </si>
  <si>
    <t xml:space="preserve">7.42% SIDBI 2029(SR- VII) 12/03/2029 </t>
  </si>
  <si>
    <t>INE556F08KW0</t>
  </si>
  <si>
    <t xml:space="preserve">7.12% EXIM Bank NCD (MD 27/06/2030) </t>
  </si>
  <si>
    <t>INE514E08GF5</t>
  </si>
  <si>
    <t>INE377Y07433</t>
  </si>
  <si>
    <t xml:space="preserve">7.08% JIO CREDIT LTD SR II - 26/05/2028 </t>
  </si>
  <si>
    <t>INE282H07026</t>
  </si>
  <si>
    <t xml:space="preserve">7.44%  UNSNCD NABARD - 17/07/2029 </t>
  </si>
  <si>
    <t>INE261F08EU4</t>
  </si>
  <si>
    <t xml:space="preserve">6.68% GSEC BONDS- 07/07/2040 </t>
  </si>
  <si>
    <t>IN0020250042</t>
  </si>
  <si>
    <t xml:space="preserve">07.99% UNSEC NCD GSGL 2029 SR 2 26/3/29 </t>
  </si>
  <si>
    <t>INE316Z08063</t>
  </si>
  <si>
    <t>INE238AD6BD9</t>
  </si>
  <si>
    <t xml:space="preserve">CD - PUNJAB NATIONAL BANK - 05/02/2027 </t>
  </si>
  <si>
    <t>INE160A16UE2</t>
  </si>
  <si>
    <t xml:space="preserve">CD - BANK OF BARODA - 05/03/2027 </t>
  </si>
  <si>
    <t>INE028A16LR2</t>
  </si>
  <si>
    <t xml:space="preserve">182 DAYS T-BILL - 03/09/2026 </t>
  </si>
  <si>
    <t>IN002025Y487</t>
  </si>
  <si>
    <t xml:space="preserve">182 DAYS T-BILL - 23/07/2026 </t>
  </si>
  <si>
    <t>IN002025Y420</t>
  </si>
  <si>
    <t>Banks</t>
  </si>
  <si>
    <t>Retailing</t>
  </si>
  <si>
    <t>Power</t>
  </si>
  <si>
    <t>Transport Infrastructure</t>
  </si>
  <si>
    <t>Transport Services</t>
  </si>
  <si>
    <t>Finance</t>
  </si>
  <si>
    <t>Consumer Durables</t>
  </si>
  <si>
    <t>Leisure Services</t>
  </si>
  <si>
    <t>Automobiles</t>
  </si>
  <si>
    <t>Diversified FMCG</t>
  </si>
  <si>
    <t>Construction</t>
  </si>
  <si>
    <t>Petroleum Products</t>
  </si>
  <si>
    <t>Realty</t>
  </si>
  <si>
    <t>Metals &amp; Minerals Trading</t>
  </si>
  <si>
    <t>Cement &amp; Cement Products</t>
  </si>
  <si>
    <t>Healthcare Services</t>
  </si>
  <si>
    <t>Aerospace &amp; Defense</t>
  </si>
  <si>
    <t>Telecom - Services</t>
  </si>
  <si>
    <t>Pharmaceuticals &amp; Biotechnology</t>
  </si>
  <si>
    <t>Auto Components</t>
  </si>
  <si>
    <t>Personal Products</t>
  </si>
  <si>
    <t>Capital Markets</t>
  </si>
  <si>
    <t>Insurance</t>
  </si>
  <si>
    <t>Ferrous Metals</t>
  </si>
  <si>
    <t>Oil</t>
  </si>
  <si>
    <t>Agricultural Food &amp; other Products</t>
  </si>
  <si>
    <t>Beverages</t>
  </si>
  <si>
    <t>Fertilizers &amp; Agrochemicals</t>
  </si>
  <si>
    <t>CRISIL AAA</t>
  </si>
  <si>
    <t>CRISIL AA</t>
  </si>
  <si>
    <t>Sovereign</t>
  </si>
  <si>
    <t>CRISIL A1+</t>
  </si>
  <si>
    <t>IND A1+</t>
  </si>
  <si>
    <t>Apollo Hospitals Enterprise Ltd. 26/05/2026</t>
  </si>
  <si>
    <t>Bharat Electronics Ltd. 26/05/2026</t>
  </si>
  <si>
    <t>Reliance Industries Ltd 26/05/2026</t>
  </si>
  <si>
    <t>Kotak Mahindra Bank Ltd. 26/05/2026</t>
  </si>
  <si>
    <t>AU Small Finance Bank Ltd 26/05/2026</t>
  </si>
  <si>
    <t>Bajaj Finance Ltd. 26/05/2026</t>
  </si>
  <si>
    <t>Bank of India 26/05/2026</t>
  </si>
  <si>
    <t>ITC Ltd 26/05/2026</t>
  </si>
  <si>
    <t>Jio Financial Services Ltd. 26/05/2026</t>
  </si>
  <si>
    <t>JSW Steel Ltd. 26/05/2026</t>
  </si>
  <si>
    <t>Larsen and Toubro Ltd 26/05/2026</t>
  </si>
  <si>
    <t>Canara Bank 26/05/2026</t>
  </si>
  <si>
    <t>Aditya Birla Capital Ltd 26/05/2026</t>
  </si>
  <si>
    <t>Adani Energy Solutions Ltd. 26/05/2026</t>
  </si>
  <si>
    <t>Adani Enterprises Ltd. 26/05/2026</t>
  </si>
  <si>
    <t>Adani Green Energy Ltd 26/05/2026</t>
  </si>
  <si>
    <t>Asian Paints Ltd. 26/05/2026</t>
  </si>
  <si>
    <t>BANK OF BARODA 26/05/2026</t>
  </si>
  <si>
    <t>Bharti Airtel Ltd. 26/05/2026</t>
  </si>
  <si>
    <t>Cholamandalam Investment and Finance Com 26/05/2026</t>
  </si>
  <si>
    <t>Crompton Greaves Consumer Electrical Ltd 26/05/2026</t>
  </si>
  <si>
    <t>Delhivery Limited 26/05/2026</t>
  </si>
  <si>
    <t>Divi's Laboratories Ltd. 26/05/2026</t>
  </si>
  <si>
    <t>DLF Limited 26/05/2026</t>
  </si>
  <si>
    <t>Federal Bank Ltd 26/05/2026</t>
  </si>
  <si>
    <t>Glenmark Pharmaceuticals Ltd. 26/05/2026</t>
  </si>
  <si>
    <t>Godrej Consumer Products Ltd. 26/05/2026</t>
  </si>
  <si>
    <t>Godrej Properties Ltd. 26/05/2026</t>
  </si>
  <si>
    <t>HDFC Asset Management Company Ltd. 26/05/2026</t>
  </si>
  <si>
    <t>HDFC Bank Ltd. 26/05/2026</t>
  </si>
  <si>
    <t>HDFC Life Insurance Company Ltd. 26/05/2026</t>
  </si>
  <si>
    <t>Hindustan Petroleum Corporation Ltd. 26/05/2026</t>
  </si>
  <si>
    <t>ICICI Bank Ltd 26/05/2026</t>
  </si>
  <si>
    <t>INDIAN HOTELS COMPANY LIMITED 26/05/2026</t>
  </si>
  <si>
    <t>InterGlobe Aviation Ltd. 26/05/2026</t>
  </si>
  <si>
    <t>IndusInd Bank Ltd. 26/05/2026</t>
  </si>
  <si>
    <t>Indus Towers Ltd. 26/05/2026</t>
  </si>
  <si>
    <t>Indian Oil Corporation Ltd. 26/05/2026</t>
  </si>
  <si>
    <t>LIC Housing Finance Limited 26/05/2026</t>
  </si>
  <si>
    <t>Mahindra and Mahindra Ltd 26/05/2026</t>
  </si>
  <si>
    <t>Maruti Suzuki India Ltd 26/05/2026</t>
  </si>
  <si>
    <t>Max Financial Services Ltd. 26/05/2026</t>
  </si>
  <si>
    <t>Samvardhana Motherson International Ltd. 26/05/2026</t>
  </si>
  <si>
    <t>Punjab National Bank 26/05/2026</t>
  </si>
  <si>
    <t>RBL Bank Ltd. 26/05/2026</t>
  </si>
  <si>
    <t>REC Ltd. 26/05/2026</t>
  </si>
  <si>
    <t>Sammaan Capital Ltd. 26/05/2026</t>
  </si>
  <si>
    <t>Sun Pharmaceutical Industries Ltd. 26/05/2026</t>
  </si>
  <si>
    <t>Tata Consumer Products Ltd. 26/05/2026</t>
  </si>
  <si>
    <t>TVS Motor Company Ltd 26/05/2026</t>
  </si>
  <si>
    <t>United Spirits Ltd. 26/05/2026</t>
  </si>
  <si>
    <t>UPL Ltd. 26/05/2026</t>
  </si>
  <si>
    <t>Axis Bank Ltd 26/05/2026</t>
  </si>
  <si>
    <t>Titan Company Ltd. 26/05/2026</t>
  </si>
  <si>
    <t>Zomato Limited 26/05/2026</t>
  </si>
  <si>
    <t>Adani Power Ltd. 26/05/2026</t>
  </si>
  <si>
    <t>Oil &amp; Natural Gas Corporation Ltd. 26/05/2026</t>
  </si>
  <si>
    <t>The portfolio disclosure for derivative positions as follows:</t>
  </si>
  <si>
    <t>Hedging Positions through Futures as on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</si>
  <si>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</si>
  <si>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</si>
  <si>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</si>
  <si>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</si>
  <si>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</si>
  <si>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</si>
  <si>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>Bank of Baroda</t>
  </si>
  <si>
    <t>Cholamandalam Invst. &amp; Fin Co Ltd.</t>
  </si>
  <si>
    <t>HDFC Life Insurance Co Ltd</t>
  </si>
  <si>
    <t>Adani Power Ltd.</t>
  </si>
  <si>
    <t>Adani Ports &amp; SEZ Ltd</t>
  </si>
  <si>
    <t>Total %age of existing assets hedged through futures</t>
  </si>
  <si>
    <t>For the Fortnight ended 15-05-2026 specify the following for hedging transactions through futures which have been squared off/expired :</t>
  </si>
  <si>
    <t>Total Number of contracts where futures were bought</t>
  </si>
  <si>
    <t>Total Number of contracts where futures were sold</t>
  </si>
  <si>
    <t xml:space="preserve">Gross Notional Value of contracts where futures were bought </t>
  </si>
  <si>
    <t>Gross Notional Value of contracts where futures were sold</t>
  </si>
  <si>
    <t xml:space="preserve">Net Profit/Loss value on all contracts combined </t>
  </si>
  <si>
    <t>Exposure created due to over hedging through futures (quantity of hedging position exceeding the quantity of existing position being hedged) :</t>
  </si>
  <si>
    <t>For the Fortnight ended 15-05-2026 specify the following for non-hedging transactions through futures which have been squared off/expired</t>
  </si>
  <si>
    <t>Number of Contracts</t>
  </si>
  <si>
    <t xml:space="preserve">Option
Price when
purchased </t>
  </si>
  <si>
    <t>Current Option Price</t>
  </si>
  <si>
    <t>Total %age of existing assets hedged through put options</t>
  </si>
  <si>
    <t>For the Fortnight ended 15-05-2026 specify the following for hedging transactions through options which have already been exercised/expired :</t>
  </si>
  <si>
    <t>Total Number of contracts entered into</t>
  </si>
  <si>
    <t xml:space="preserve">Gross Notional Value of contracts </t>
  </si>
  <si>
    <t xml:space="preserve">Net Profit/Loss on all contracts (treat premium paid as loss) </t>
  </si>
  <si>
    <t>Call / Put</t>
  </si>
  <si>
    <t>Number of contracts</t>
  </si>
  <si>
    <t>Option Price when purchased</t>
  </si>
  <si>
    <t>Current Price</t>
  </si>
  <si>
    <t>Total Exposure through options as a %age of net assets</t>
  </si>
  <si>
    <t>For the Fortnight ended 15-05-2026 with regard to non-hedging transactions through options which have already been exercised/expired specify:</t>
  </si>
  <si>
    <t>Gross Notional Value of contracts</t>
  </si>
  <si>
    <t>Rs. 5243.92 Lakhs</t>
  </si>
  <si>
    <t>2.09 Years</t>
  </si>
  <si>
    <t>NAV as on 30-04-2026</t>
  </si>
  <si>
    <t>Arudha Hybrid Long Short Fund-Direct-Annual IDCW</t>
  </si>
  <si>
    <t>NAV as on 15-05-2026</t>
  </si>
  <si>
    <t>7.85% Bajaj Housing Finance (01/09/2028)</t>
  </si>
  <si>
    <t>CD - Axis Bank Ltd - 11/08/2026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</si>
</sst>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;\(#,##0.00\)"/>
    <numFmt numFmtId="166" formatCode="#,##0.00%"/>
    <numFmt numFmtId="167" formatCode="#,##0.000"/>
    <numFmt numFmtId="168" formatCode="0.000"/>
    <numFmt numFmtId="169" formatCode="dd\-mm\-yyyy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0" fontId="5" fillId="0" borderId="5" xfId="2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4" fontId="0" fillId="0" borderId="0" xfId="0" applyNumberFormat="1"/>
    <xf numFmtId="4" fontId="5" fillId="0" borderId="0" xfId="0" applyNumberFormat="1" applyFont="1" applyAlignment="1">
      <alignment horizontal="right" vertical="top" wrapText="1"/>
    </xf>
    <xf numFmtId="10" fontId="5" fillId="0" borderId="0" xfId="2" applyNumberFormat="1" applyFont="1" applyBorder="1" applyAlignment="1">
      <alignment horizontal="right" vertical="top" wrapText="1"/>
    </xf>
    <xf numFmtId="165" fontId="4" fillId="0" borderId="8" xfId="0" applyNumberFormat="1" applyFont="1" applyBorder="1" applyAlignment="1">
      <alignment horizontal="right" vertical="top" wrapText="1"/>
    </xf>
    <xf numFmtId="10" fontId="4" fillId="0" borderId="8" xfId="2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10" fontId="0" fillId="0" borderId="0" xfId="2" applyNumberFormat="1" applyFont="1"/>
    <xf numFmtId="0" fontId="4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0" fontId="4" fillId="0" borderId="8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10" fontId="5" fillId="0" borderId="6" xfId="2" applyNumberFormat="1" applyFont="1" applyBorder="1" applyAlignment="1">
      <alignment horizontal="right" vertical="top" wrapText="1"/>
    </xf>
    <xf numFmtId="165" fontId="5" fillId="0" borderId="7" xfId="0" applyNumberFormat="1" applyFont="1" applyBorder="1" applyAlignment="1">
      <alignment horizontal="right" vertical="top" wrapText="1"/>
    </xf>
    <xf numFmtId="166" fontId="5" fillId="0" borderId="6" xfId="0" applyNumberFormat="1" applyFont="1" applyBorder="1" applyAlignment="1">
      <alignment horizontal="right" vertical="top" wrapText="1"/>
    </xf>
    <xf numFmtId="164" fontId="4" fillId="0" borderId="11" xfId="1" applyFont="1" applyBorder="1" applyAlignment="1">
      <alignment horizontal="right" vertical="top" wrapText="1"/>
    </xf>
    <xf numFmtId="10" fontId="4" fillId="0" borderId="11" xfId="2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165" fontId="4" fillId="0" borderId="16" xfId="0" applyNumberFormat="1" applyFont="1" applyBorder="1" applyAlignment="1">
      <alignment horizontal="right" vertical="top" wrapText="1"/>
    </xf>
    <xf numFmtId="10" fontId="4" fillId="0" borderId="17" xfId="2" applyNumberFormat="1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2" fillId="0" borderId="19" xfId="0" applyFont="1" applyBorder="1"/>
    <xf numFmtId="0" fontId="0" fillId="0" borderId="19" xfId="0" applyBorder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0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0" fillId="0" borderId="23" xfId="0" applyFont="1" applyBorder="1"/>
    <xf numFmtId="0" fontId="11" fillId="0" borderId="0" xfId="0" applyFont="1"/>
    <xf numFmtId="0" fontId="11" fillId="0" borderId="24" xfId="0" applyFont="1" applyBorder="1"/>
    <xf numFmtId="0" fontId="11" fillId="0" borderId="23" xfId="0" applyFont="1" applyBorder="1"/>
    <xf numFmtId="0" fontId="12" fillId="0" borderId="0" xfId="0" applyFont="1" applyAlignment="1">
      <alignment vertical="top" wrapText="1"/>
    </xf>
    <xf numFmtId="169" fontId="12" fillId="0" borderId="0" xfId="0" applyNumberFormat="1" applyFont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3" fillId="0" borderId="19" xfId="0" applyFont="1" applyBorder="1" applyAlignment="1">
      <alignment vertical="top" wrapText="1"/>
    </xf>
    <xf numFmtId="0" fontId="13" fillId="0" borderId="19" xfId="0" applyFont="1" applyBorder="1" applyAlignment="1">
      <alignment horizontal="left" vertical="top" wrapText="1"/>
    </xf>
    <xf numFmtId="4" fontId="13" fillId="0" borderId="19" xfId="0" applyNumberFormat="1" applyFont="1" applyBorder="1" applyAlignment="1">
      <alignment horizontal="right" wrapText="1"/>
    </xf>
    <xf numFmtId="0" fontId="13" fillId="0" borderId="19" xfId="0" applyFont="1" applyBorder="1" applyAlignment="1">
      <alignment horizontal="right" wrapText="1"/>
    </xf>
    <xf numFmtId="164" fontId="13" fillId="0" borderId="25" xfId="1" applyFont="1" applyBorder="1" applyAlignment="1">
      <alignment horizontal="right" wrapText="1"/>
    </xf>
    <xf numFmtId="0" fontId="13" fillId="0" borderId="26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0" fillId="0" borderId="0" xfId="0" applyFont="1"/>
    <xf numFmtId="0" fontId="10" fillId="0" borderId="24" xfId="0" applyFont="1" applyBorder="1"/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left" vertical="top" wrapText="1"/>
    </xf>
    <xf numFmtId="4" fontId="10" fillId="0" borderId="25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2" fillId="0" borderId="30" xfId="0" applyFont="1" applyBorder="1" applyAlignment="1">
      <alignment vertical="top" wrapText="1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3" fillId="0" borderId="33" xfId="0" applyFont="1" applyBorder="1" applyAlignment="1">
      <alignment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19" xfId="0" applyFont="1" applyBorder="1"/>
    <xf numFmtId="0" fontId="12" fillId="0" borderId="28" xfId="0" applyFont="1" applyBorder="1" applyAlignment="1">
      <alignment vertical="top"/>
    </xf>
    <xf numFmtId="0" fontId="11" fillId="0" borderId="36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10" fillId="0" borderId="25" xfId="0" applyFont="1" applyBorder="1"/>
    <xf numFmtId="0" fontId="10" fillId="0" borderId="0" xfId="0" applyFont="1" applyAlignment="1">
      <alignment wrapText="1"/>
    </xf>
    <xf numFmtId="0" fontId="10" fillId="0" borderId="38" xfId="0" applyFont="1" applyBorder="1"/>
    <xf numFmtId="0" fontId="10" fillId="0" borderId="39" xfId="0" applyFont="1" applyBorder="1"/>
    <xf numFmtId="0" fontId="10" fillId="0" borderId="40" xfId="0" applyFont="1" applyBorder="1"/>
    <xf numFmtId="167" fontId="0" fillId="2" borderId="19" xfId="0" applyNumberFormat="1" applyFill="1" applyBorder="1" applyAlignment="1">
      <alignment horizontal="center"/>
    </xf>
    <xf numFmtId="4" fontId="1" fillId="2" borderId="19" xfId="0" applyNumberFormat="1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0" fontId="4" fillId="0" borderId="0" xfId="0" applyFont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164" fontId="13" fillId="0" borderId="41" xfId="1" applyFont="1" applyBorder="1" applyAlignment="1">
      <alignment horizontal="right" wrapText="1"/>
    </xf>
    <xf numFmtId="164" fontId="13" fillId="0" borderId="42" xfId="1" applyFont="1" applyBorder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276</xdr:row>
      <xdr:rowOff>0</xdr:rowOff>
    </xdr:from>
    <xdr:to>
      <xdr:col>1</xdr:col>
      <xdr:colOff>1847850</xdr:colOff>
      <xdr:row>276</xdr:row>
      <xdr:rowOff>12700</xdr:rowOff>
    </xdr:to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9C33DCA0-38B3-4E0B-83C4-86C0AEB00F29}"/>
            </a:ext>
          </a:extLst>
        </xdr:cNvPr>
        <xdr:cNvSpPr>
          <a:spLocks/>
        </xdr:cNvSpPr>
      </xdr:nvSpPr>
      <xdr:spPr bwMode="auto">
        <a:xfrm>
          <a:off x="203200" y="14693900"/>
          <a:ext cx="1828800" cy="12700"/>
        </a:xfrm>
        <a:custGeom>
          <a:avLst/>
          <a:gdLst>
            <a:gd name="T0" fmla="*/ 1824614 w 1829435"/>
            <a:gd name="T1" fmla="*/ 0 h 9525"/>
            <a:gd name="T2" fmla="*/ 0 w 1829435"/>
            <a:gd name="T3" fmla="*/ 0 h 9525"/>
            <a:gd name="T4" fmla="*/ 0 w 1829435"/>
            <a:gd name="T5" fmla="*/ 68496 h 9525"/>
            <a:gd name="T6" fmla="*/ 1824614 w 1829435"/>
            <a:gd name="T7" fmla="*/ 68496 h 9525"/>
            <a:gd name="T8" fmla="*/ 1824614 w 1829435"/>
            <a:gd name="T9" fmla="*/ 0 h 952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29435"/>
            <a:gd name="T16" fmla="*/ 0 h 9525"/>
            <a:gd name="T17" fmla="*/ 1829435 w 1829435"/>
            <a:gd name="T18" fmla="*/ 9525 h 952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29435" h="9525">
              <a:moveTo>
                <a:pt x="1829054" y="0"/>
              </a:moveTo>
              <a:lnTo>
                <a:pt x="0" y="0"/>
              </a:lnTo>
              <a:lnTo>
                <a:pt x="0" y="9143"/>
              </a:lnTo>
              <a:lnTo>
                <a:pt x="1829054" y="9143"/>
              </a:lnTo>
              <a:lnTo>
                <a:pt x="1829054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3</xdr:col>
      <xdr:colOff>1631950</xdr:colOff>
      <xdr:row>325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82D0F0-9009-4069-829B-72B31D8D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61423550"/>
          <a:ext cx="778510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2E2F-CCC2-4A99-B703-1B3FC8551B0C}">
  <dimension ref="A1:I313"/>
  <sheetViews>
    <sheetView tabSelected="1" workbookViewId="0">
      <selection activeCell="B3" sqref="B3"/>
    </sheetView>
  </sheetViews>
  <sheetFormatPr defaultRowHeight="14.5"/>
  <cols>
    <col min="1" max="1" width="4.453125" customWidth="1"/>
    <col min="2" max="2" width="65.6328125" customWidth="1"/>
    <col min="3" max="3" width="22.453125" customWidth="1"/>
    <col min="4" max="4" width="24.36328125" customWidth="1"/>
    <col min="5" max="5" width="20.54296875" customWidth="1"/>
    <col min="6" max="6" width="20.1796875" customWidth="1"/>
    <col min="7" max="7" width="8.1796875" bestFit="1" customWidth="1"/>
    <col min="8" max="8" width="7.26953125" bestFit="1" customWidth="1"/>
    <col min="9" max="9" width="9.1796875" bestFit="1" customWidth="1"/>
  </cols>
  <sheetData>
    <row r="1" spans="1:8" ht="16" customHeight="1">
      <c r="A1" s="1"/>
      <c r="B1" s="2" t="s">
        <v>0</v>
      </c>
      <c r="C1" s="3"/>
      <c r="D1" s="3"/>
      <c r="E1" s="3"/>
      <c r="F1" s="3"/>
      <c r="G1" s="3"/>
      <c r="H1" s="3"/>
    </row>
    <row r="2" spans="1:8" ht="13" customHeight="1">
      <c r="A2" s="3"/>
      <c r="B2" s="4"/>
      <c r="C2" s="3"/>
      <c r="D2" s="3"/>
      <c r="E2" s="3"/>
      <c r="F2" s="3"/>
      <c r="G2" s="3"/>
      <c r="H2" s="3"/>
    </row>
    <row r="3" spans="1:8" ht="13" customHeight="1" thickBot="1">
      <c r="A3" s="5"/>
      <c r="B3" s="6" t="s">
        <v>43</v>
      </c>
      <c r="C3" s="3"/>
      <c r="D3" s="3"/>
      <c r="E3" s="3"/>
      <c r="F3" s="3"/>
      <c r="G3" s="3"/>
      <c r="H3" s="3"/>
    </row>
    <row r="4" spans="1:8" ht="28" customHeight="1">
      <c r="A4" s="3"/>
      <c r="B4" s="7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10" t="s">
        <v>7</v>
      </c>
    </row>
    <row r="5" spans="1:8" ht="13" customHeight="1">
      <c r="A5" s="3"/>
      <c r="B5" s="11" t="s">
        <v>8</v>
      </c>
      <c r="C5" s="12"/>
      <c r="D5" s="12"/>
      <c r="E5" s="12"/>
      <c r="F5" s="12"/>
      <c r="G5" s="12"/>
      <c r="H5" s="13"/>
    </row>
    <row r="6" spans="1:8" ht="13" customHeight="1">
      <c r="A6" s="3"/>
      <c r="B6" s="11" t="s">
        <v>9</v>
      </c>
      <c r="C6" s="12"/>
      <c r="D6" s="12"/>
      <c r="E6" s="12"/>
      <c r="F6" s="3"/>
      <c r="G6" s="14"/>
      <c r="H6" s="13"/>
    </row>
    <row r="7" spans="1:8" ht="13" customHeight="1">
      <c r="A7" s="5"/>
      <c r="B7" s="15" t="s">
        <v>44</v>
      </c>
      <c r="C7" s="12" t="s">
        <v>45</v>
      </c>
      <c r="D7" s="12" t="s">
        <v>196</v>
      </c>
      <c r="E7" s="16">
        <v>12000</v>
      </c>
      <c r="F7" s="17">
        <v>118.86</v>
      </c>
      <c r="G7" s="18">
        <f t="shared" ref="G7:G67" si="0">ROUND(F7/$F$174,4)</f>
        <v>8.3000000000000001E-3</v>
      </c>
      <c r="H7" s="19"/>
    </row>
    <row r="8" spans="1:8" ht="13" customHeight="1">
      <c r="A8" s="5"/>
      <c r="B8" s="15" t="s">
        <v>46</v>
      </c>
      <c r="C8" s="12" t="s">
        <v>47</v>
      </c>
      <c r="D8" s="12" t="s">
        <v>196</v>
      </c>
      <c r="E8" s="16">
        <v>10625</v>
      </c>
      <c r="F8" s="17">
        <v>132.26</v>
      </c>
      <c r="G8" s="18">
        <f t="shared" si="0"/>
        <v>9.2999999999999992E-3</v>
      </c>
      <c r="H8" s="19"/>
    </row>
    <row r="9" spans="1:8" ht="13" customHeight="1">
      <c r="A9" s="5"/>
      <c r="B9" s="15" t="s">
        <v>48</v>
      </c>
      <c r="C9" s="12" t="s">
        <v>49</v>
      </c>
      <c r="D9" s="12" t="s">
        <v>197</v>
      </c>
      <c r="E9" s="16">
        <v>38800</v>
      </c>
      <c r="F9" s="17">
        <v>93.577839999999995</v>
      </c>
      <c r="G9" s="18">
        <f t="shared" si="0"/>
        <v>6.4999999999999997E-3</v>
      </c>
      <c r="H9" s="19"/>
    </row>
    <row r="10" spans="1:8" ht="13" customHeight="1">
      <c r="A10" s="5"/>
      <c r="B10" s="15" t="s">
        <v>50</v>
      </c>
      <c r="C10" s="12" t="s">
        <v>51</v>
      </c>
      <c r="D10" s="12" t="s">
        <v>198</v>
      </c>
      <c r="E10" s="16">
        <v>13800</v>
      </c>
      <c r="F10" s="17">
        <v>190.30199999999999</v>
      </c>
      <c r="G10" s="18">
        <f t="shared" si="0"/>
        <v>1.3299999999999999E-2</v>
      </c>
      <c r="H10" s="19"/>
    </row>
    <row r="11" spans="1:8" ht="13" customHeight="1">
      <c r="A11" s="5"/>
      <c r="B11" s="15" t="s">
        <v>52</v>
      </c>
      <c r="C11" s="12" t="s">
        <v>53</v>
      </c>
      <c r="D11" s="12" t="s">
        <v>199</v>
      </c>
      <c r="E11" s="16">
        <v>475</v>
      </c>
      <c r="F11" s="17">
        <v>8.5267250000000008</v>
      </c>
      <c r="G11" s="18">
        <f t="shared" si="0"/>
        <v>5.9999999999999995E-4</v>
      </c>
      <c r="H11" s="19"/>
    </row>
    <row r="12" spans="1:8" ht="13" customHeight="1">
      <c r="A12" s="5"/>
      <c r="B12" s="15" t="s">
        <v>54</v>
      </c>
      <c r="C12" s="12" t="s">
        <v>55</v>
      </c>
      <c r="D12" s="12" t="s">
        <v>200</v>
      </c>
      <c r="E12" s="16">
        <v>16600</v>
      </c>
      <c r="F12" s="17">
        <v>78.974500000000006</v>
      </c>
      <c r="G12" s="18">
        <f t="shared" si="0"/>
        <v>5.4999999999999997E-3</v>
      </c>
      <c r="H12" s="19"/>
    </row>
    <row r="13" spans="1:8" ht="13" customHeight="1">
      <c r="A13" s="5"/>
      <c r="B13" s="15" t="s">
        <v>56</v>
      </c>
      <c r="C13" s="12" t="s">
        <v>57</v>
      </c>
      <c r="D13" s="12" t="s">
        <v>196</v>
      </c>
      <c r="E13" s="16">
        <v>5250</v>
      </c>
      <c r="F13" s="17">
        <v>50.567999999999998</v>
      </c>
      <c r="G13" s="18">
        <f t="shared" si="0"/>
        <v>3.5000000000000001E-3</v>
      </c>
      <c r="H13" s="19"/>
    </row>
    <row r="14" spans="1:8" ht="13" customHeight="1">
      <c r="A14" s="5"/>
      <c r="B14" s="15" t="s">
        <v>58</v>
      </c>
      <c r="C14" s="12" t="s">
        <v>59</v>
      </c>
      <c r="D14" s="12" t="s">
        <v>201</v>
      </c>
      <c r="E14" s="16">
        <v>18600</v>
      </c>
      <c r="F14" s="17">
        <v>66.429900000000004</v>
      </c>
      <c r="G14" s="18">
        <f t="shared" si="0"/>
        <v>4.5999999999999999E-3</v>
      </c>
      <c r="H14" s="19"/>
    </row>
    <row r="15" spans="1:8" ht="13" customHeight="1">
      <c r="A15" s="5"/>
      <c r="B15" s="15" t="s">
        <v>60</v>
      </c>
      <c r="C15" s="12" t="s">
        <v>61</v>
      </c>
      <c r="D15" s="12" t="s">
        <v>202</v>
      </c>
      <c r="E15" s="16">
        <v>1800</v>
      </c>
      <c r="F15" s="17">
        <v>5.4351000000000003</v>
      </c>
      <c r="G15" s="18">
        <f t="shared" si="0"/>
        <v>4.0000000000000002E-4</v>
      </c>
      <c r="H15" s="19"/>
    </row>
    <row r="16" spans="1:8" ht="13" customHeight="1">
      <c r="A16" s="5"/>
      <c r="B16" s="15" t="s">
        <v>62</v>
      </c>
      <c r="C16" s="12" t="s">
        <v>63</v>
      </c>
      <c r="D16" s="12" t="s">
        <v>196</v>
      </c>
      <c r="E16" s="16">
        <v>12600</v>
      </c>
      <c r="F16" s="17">
        <v>156.80699999999999</v>
      </c>
      <c r="G16" s="18">
        <f t="shared" si="0"/>
        <v>1.0999999999999999E-2</v>
      </c>
      <c r="H16" s="19"/>
    </row>
    <row r="17" spans="1:8" ht="13" customHeight="1">
      <c r="A17" s="5"/>
      <c r="B17" s="15" t="s">
        <v>64</v>
      </c>
      <c r="C17" s="12" t="s">
        <v>65</v>
      </c>
      <c r="D17" s="12" t="s">
        <v>203</v>
      </c>
      <c r="E17" s="16">
        <v>8000</v>
      </c>
      <c r="F17" s="17">
        <v>52.5</v>
      </c>
      <c r="G17" s="18">
        <f t="shared" si="0"/>
        <v>3.7000000000000002E-3</v>
      </c>
      <c r="H17" s="19"/>
    </row>
    <row r="18" spans="1:8" ht="13" customHeight="1">
      <c r="A18" s="5"/>
      <c r="B18" s="15" t="s">
        <v>66</v>
      </c>
      <c r="C18" s="12" t="s">
        <v>67</v>
      </c>
      <c r="D18" s="12" t="s">
        <v>204</v>
      </c>
      <c r="E18" s="16">
        <v>5000</v>
      </c>
      <c r="F18" s="17">
        <v>156.155</v>
      </c>
      <c r="G18" s="18">
        <f t="shared" si="0"/>
        <v>1.09E-2</v>
      </c>
      <c r="H18" s="19"/>
    </row>
    <row r="19" spans="1:8" ht="13" customHeight="1">
      <c r="A19" s="5"/>
      <c r="B19" s="15" t="s">
        <v>68</v>
      </c>
      <c r="C19" s="12" t="s">
        <v>69</v>
      </c>
      <c r="D19" s="12" t="s">
        <v>205</v>
      </c>
      <c r="E19" s="16">
        <v>48000</v>
      </c>
      <c r="F19" s="17">
        <v>148.536</v>
      </c>
      <c r="G19" s="18">
        <f t="shared" si="0"/>
        <v>1.04E-2</v>
      </c>
      <c r="H19" s="19"/>
    </row>
    <row r="20" spans="1:8" ht="13" customHeight="1">
      <c r="A20" s="5"/>
      <c r="B20" s="15" t="s">
        <v>70</v>
      </c>
      <c r="C20" s="12" t="s">
        <v>71</v>
      </c>
      <c r="D20" s="12" t="s">
        <v>201</v>
      </c>
      <c r="E20" s="16">
        <v>13000</v>
      </c>
      <c r="F20" s="17">
        <v>71.116500000000002</v>
      </c>
      <c r="G20" s="18">
        <f t="shared" si="0"/>
        <v>5.0000000000000001E-3</v>
      </c>
      <c r="H20" s="19"/>
    </row>
    <row r="21" spans="1:8" ht="13" customHeight="1">
      <c r="A21" s="5"/>
      <c r="B21" s="15" t="s">
        <v>72</v>
      </c>
      <c r="C21" s="12" t="s">
        <v>73</v>
      </c>
      <c r="D21" s="12" t="s">
        <v>206</v>
      </c>
      <c r="E21" s="16">
        <v>4550</v>
      </c>
      <c r="F21" s="17">
        <v>177.8595</v>
      </c>
      <c r="G21" s="18">
        <f t="shared" si="0"/>
        <v>1.24E-2</v>
      </c>
      <c r="H21" s="19"/>
    </row>
    <row r="22" spans="1:8" ht="13" customHeight="1">
      <c r="A22" s="5"/>
      <c r="B22" s="15" t="s">
        <v>74</v>
      </c>
      <c r="C22" s="12" t="s">
        <v>75</v>
      </c>
      <c r="D22" s="12" t="s">
        <v>207</v>
      </c>
      <c r="E22" s="16">
        <v>11500</v>
      </c>
      <c r="F22" s="17">
        <v>153.68600000000001</v>
      </c>
      <c r="G22" s="18">
        <f t="shared" si="0"/>
        <v>1.0699999999999999E-2</v>
      </c>
      <c r="H22" s="19"/>
    </row>
    <row r="23" spans="1:8" ht="13" customHeight="1">
      <c r="A23" s="5"/>
      <c r="B23" s="15" t="s">
        <v>76</v>
      </c>
      <c r="C23" s="12" t="s">
        <v>77</v>
      </c>
      <c r="D23" s="12" t="s">
        <v>204</v>
      </c>
      <c r="E23" s="16">
        <v>400</v>
      </c>
      <c r="F23" s="17">
        <v>52.884</v>
      </c>
      <c r="G23" s="18">
        <f t="shared" si="0"/>
        <v>3.7000000000000002E-3</v>
      </c>
      <c r="H23" s="19"/>
    </row>
    <row r="24" spans="1:8" ht="13" customHeight="1">
      <c r="A24" s="5"/>
      <c r="B24" s="15" t="s">
        <v>78</v>
      </c>
      <c r="C24" s="12" t="s">
        <v>79</v>
      </c>
      <c r="D24" s="12" t="s">
        <v>196</v>
      </c>
      <c r="E24" s="16">
        <v>25000</v>
      </c>
      <c r="F24" s="17">
        <v>70.325000000000003</v>
      </c>
      <c r="G24" s="18">
        <f t="shared" si="0"/>
        <v>4.8999999999999998E-3</v>
      </c>
      <c r="H24" s="19"/>
    </row>
    <row r="25" spans="1:8" ht="13" customHeight="1">
      <c r="A25" s="5"/>
      <c r="B25" s="15" t="s">
        <v>80</v>
      </c>
      <c r="C25" s="12" t="s">
        <v>81</v>
      </c>
      <c r="D25" s="12" t="s">
        <v>204</v>
      </c>
      <c r="E25" s="16">
        <v>875</v>
      </c>
      <c r="F25" s="17">
        <v>30.334499999999998</v>
      </c>
      <c r="G25" s="18">
        <f t="shared" si="0"/>
        <v>2.0999999999999999E-3</v>
      </c>
      <c r="H25" s="19"/>
    </row>
    <row r="26" spans="1:8" ht="13" customHeight="1">
      <c r="A26" s="5"/>
      <c r="B26" s="15" t="s">
        <v>82</v>
      </c>
      <c r="C26" s="12" t="s">
        <v>83</v>
      </c>
      <c r="D26" s="12" t="s">
        <v>196</v>
      </c>
      <c r="E26" s="16">
        <v>38025</v>
      </c>
      <c r="F26" s="17">
        <v>99.397350000000003</v>
      </c>
      <c r="G26" s="18">
        <f t="shared" si="0"/>
        <v>7.0000000000000001E-3</v>
      </c>
      <c r="H26" s="19"/>
    </row>
    <row r="27" spans="1:8" ht="13" customHeight="1">
      <c r="A27" s="5"/>
      <c r="B27" s="15" t="s">
        <v>84</v>
      </c>
      <c r="C27" s="12" t="s">
        <v>85</v>
      </c>
      <c r="D27" s="12" t="s">
        <v>208</v>
      </c>
      <c r="E27" s="16">
        <v>10725</v>
      </c>
      <c r="F27" s="17">
        <v>60.7839375</v>
      </c>
      <c r="G27" s="18">
        <f t="shared" si="0"/>
        <v>4.3E-3</v>
      </c>
      <c r="H27" s="19"/>
    </row>
    <row r="28" spans="1:8" ht="13" customHeight="1">
      <c r="A28" s="5"/>
      <c r="B28" s="15" t="s">
        <v>86</v>
      </c>
      <c r="C28" s="12" t="s">
        <v>87</v>
      </c>
      <c r="D28" s="12" t="s">
        <v>198</v>
      </c>
      <c r="E28" s="16">
        <v>8775</v>
      </c>
      <c r="F28" s="17">
        <v>114.3909</v>
      </c>
      <c r="G28" s="18">
        <f t="shared" si="0"/>
        <v>8.0000000000000002E-3</v>
      </c>
      <c r="H28" s="19"/>
    </row>
    <row r="29" spans="1:8" ht="13" customHeight="1">
      <c r="A29" s="5"/>
      <c r="B29" s="15" t="s">
        <v>88</v>
      </c>
      <c r="C29" s="12" t="s">
        <v>89</v>
      </c>
      <c r="D29" s="12" t="s">
        <v>209</v>
      </c>
      <c r="E29" s="16">
        <v>1854</v>
      </c>
      <c r="F29" s="17">
        <v>50.354640000000003</v>
      </c>
      <c r="G29" s="18">
        <f t="shared" si="0"/>
        <v>3.5000000000000001E-3</v>
      </c>
      <c r="H29" s="19"/>
    </row>
    <row r="30" spans="1:8" ht="13" customHeight="1">
      <c r="A30" s="5"/>
      <c r="B30" s="15" t="s">
        <v>90</v>
      </c>
      <c r="C30" s="12" t="s">
        <v>91</v>
      </c>
      <c r="D30" s="12" t="s">
        <v>210</v>
      </c>
      <c r="E30" s="16">
        <v>16800</v>
      </c>
      <c r="F30" s="17">
        <v>72.87</v>
      </c>
      <c r="G30" s="18">
        <f t="shared" si="0"/>
        <v>5.1000000000000004E-3</v>
      </c>
      <c r="H30" s="19"/>
    </row>
    <row r="31" spans="1:8" ht="13" customHeight="1">
      <c r="A31" s="5"/>
      <c r="B31" s="15" t="s">
        <v>92</v>
      </c>
      <c r="C31" s="12" t="s">
        <v>93</v>
      </c>
      <c r="D31" s="12" t="s">
        <v>211</v>
      </c>
      <c r="E31" s="16">
        <v>750</v>
      </c>
      <c r="F31" s="17">
        <v>60.618749999999999</v>
      </c>
      <c r="G31" s="18">
        <f t="shared" si="0"/>
        <v>4.1999999999999997E-3</v>
      </c>
      <c r="H31" s="19"/>
    </row>
    <row r="32" spans="1:8" ht="13" customHeight="1">
      <c r="A32" s="5"/>
      <c r="B32" s="15" t="s">
        <v>94</v>
      </c>
      <c r="C32" s="12" t="s">
        <v>95</v>
      </c>
      <c r="D32" s="12" t="s">
        <v>202</v>
      </c>
      <c r="E32" s="16">
        <v>2750</v>
      </c>
      <c r="F32" s="17">
        <v>71.653999999999996</v>
      </c>
      <c r="G32" s="18">
        <f t="shared" si="0"/>
        <v>5.0000000000000001E-3</v>
      </c>
      <c r="H32" s="19"/>
    </row>
    <row r="33" spans="1:8" ht="13" customHeight="1">
      <c r="A33" s="5"/>
      <c r="B33" s="15" t="s">
        <v>96</v>
      </c>
      <c r="C33" s="12" t="s">
        <v>97</v>
      </c>
      <c r="D33" s="12" t="s">
        <v>201</v>
      </c>
      <c r="E33" s="16">
        <v>7500</v>
      </c>
      <c r="F33" s="17">
        <v>68.283749999999998</v>
      </c>
      <c r="G33" s="18">
        <f t="shared" si="0"/>
        <v>4.7999999999999996E-3</v>
      </c>
      <c r="H33" s="19"/>
    </row>
    <row r="34" spans="1:8" ht="13" customHeight="1">
      <c r="A34" s="5"/>
      <c r="B34" s="15" t="s">
        <v>98</v>
      </c>
      <c r="C34" s="12" t="s">
        <v>99</v>
      </c>
      <c r="D34" s="12" t="s">
        <v>196</v>
      </c>
      <c r="E34" s="16">
        <v>67600</v>
      </c>
      <c r="F34" s="17">
        <v>96.167760000000001</v>
      </c>
      <c r="G34" s="18">
        <f t="shared" si="0"/>
        <v>6.7000000000000002E-3</v>
      </c>
      <c r="H34" s="19"/>
    </row>
    <row r="35" spans="1:8" ht="13" customHeight="1">
      <c r="A35" s="5"/>
      <c r="B35" s="15" t="s">
        <v>100</v>
      </c>
      <c r="C35" s="12" t="s">
        <v>101</v>
      </c>
      <c r="D35" s="12" t="s">
        <v>212</v>
      </c>
      <c r="E35" s="16">
        <v>14250</v>
      </c>
      <c r="F35" s="17">
        <v>60.370125000000002</v>
      </c>
      <c r="G35" s="18">
        <f t="shared" si="0"/>
        <v>4.1999999999999997E-3</v>
      </c>
      <c r="H35" s="19"/>
    </row>
    <row r="36" spans="1:8" ht="13" customHeight="1">
      <c r="A36" s="5"/>
      <c r="B36" s="15" t="s">
        <v>102</v>
      </c>
      <c r="C36" s="12" t="s">
        <v>103</v>
      </c>
      <c r="D36" s="12" t="s">
        <v>213</v>
      </c>
      <c r="E36" s="16">
        <v>7600</v>
      </c>
      <c r="F36" s="17">
        <v>144.81039999999999</v>
      </c>
      <c r="G36" s="18">
        <f t="shared" si="0"/>
        <v>1.01E-2</v>
      </c>
      <c r="H36" s="19"/>
    </row>
    <row r="37" spans="1:8" ht="13" customHeight="1">
      <c r="A37" s="5"/>
      <c r="B37" s="15" t="s">
        <v>104</v>
      </c>
      <c r="C37" s="12" t="s">
        <v>105</v>
      </c>
      <c r="D37" s="12" t="s">
        <v>196</v>
      </c>
      <c r="E37" s="16">
        <v>81000</v>
      </c>
      <c r="F37" s="17">
        <v>103.7367</v>
      </c>
      <c r="G37" s="18">
        <f t="shared" si="0"/>
        <v>7.3000000000000001E-3</v>
      </c>
      <c r="H37" s="19"/>
    </row>
    <row r="38" spans="1:8" ht="13" customHeight="1">
      <c r="A38" s="5"/>
      <c r="B38" s="15" t="s">
        <v>106</v>
      </c>
      <c r="C38" s="12" t="s">
        <v>107</v>
      </c>
      <c r="D38" s="12" t="s">
        <v>201</v>
      </c>
      <c r="E38" s="16">
        <v>1250</v>
      </c>
      <c r="F38" s="17">
        <v>19.328749999999999</v>
      </c>
      <c r="G38" s="18">
        <f t="shared" si="0"/>
        <v>1.4E-3</v>
      </c>
      <c r="H38" s="19"/>
    </row>
    <row r="39" spans="1:8" ht="13" customHeight="1">
      <c r="A39" s="5"/>
      <c r="B39" s="15" t="s">
        <v>108</v>
      </c>
      <c r="C39" s="12" t="s">
        <v>109</v>
      </c>
      <c r="D39" s="12" t="s">
        <v>214</v>
      </c>
      <c r="E39" s="16">
        <v>1000</v>
      </c>
      <c r="F39" s="17">
        <v>67.605000000000004</v>
      </c>
      <c r="G39" s="18">
        <f t="shared" si="0"/>
        <v>4.7000000000000002E-3</v>
      </c>
      <c r="H39" s="19"/>
    </row>
    <row r="40" spans="1:8" ht="13" customHeight="1">
      <c r="A40" s="5"/>
      <c r="B40" s="15" t="s">
        <v>110</v>
      </c>
      <c r="C40" s="12" t="s">
        <v>111</v>
      </c>
      <c r="D40" s="12" t="s">
        <v>215</v>
      </c>
      <c r="E40" s="16">
        <v>5400</v>
      </c>
      <c r="F40" s="17">
        <v>18.848700000000001</v>
      </c>
      <c r="G40" s="18">
        <f t="shared" si="0"/>
        <v>1.2999999999999999E-3</v>
      </c>
      <c r="H40" s="19"/>
    </row>
    <row r="41" spans="1:8" ht="13" customHeight="1">
      <c r="A41" s="5"/>
      <c r="B41" s="15" t="s">
        <v>112</v>
      </c>
      <c r="C41" s="12" t="s">
        <v>113</v>
      </c>
      <c r="D41" s="12" t="s">
        <v>214</v>
      </c>
      <c r="E41" s="16">
        <v>3750</v>
      </c>
      <c r="F41" s="17">
        <v>87.221249999999998</v>
      </c>
      <c r="G41" s="18">
        <f t="shared" si="0"/>
        <v>6.1000000000000004E-3</v>
      </c>
      <c r="H41" s="19"/>
    </row>
    <row r="42" spans="1:8" ht="13" customHeight="1">
      <c r="A42" s="5"/>
      <c r="B42" s="15" t="s">
        <v>114</v>
      </c>
      <c r="C42" s="12" t="s">
        <v>115</v>
      </c>
      <c r="D42" s="12" t="s">
        <v>216</v>
      </c>
      <c r="E42" s="16">
        <v>6000</v>
      </c>
      <c r="F42" s="17">
        <v>62.351999999999997</v>
      </c>
      <c r="G42" s="18">
        <f t="shared" si="0"/>
        <v>4.4000000000000003E-3</v>
      </c>
      <c r="H42" s="19"/>
    </row>
    <row r="43" spans="1:8" ht="13" customHeight="1">
      <c r="A43" s="5"/>
      <c r="B43" s="15" t="s">
        <v>116</v>
      </c>
      <c r="C43" s="12" t="s">
        <v>117</v>
      </c>
      <c r="D43" s="12" t="s">
        <v>208</v>
      </c>
      <c r="E43" s="16">
        <v>275</v>
      </c>
      <c r="F43" s="17">
        <v>4.713775</v>
      </c>
      <c r="G43" s="18">
        <f t="shared" si="0"/>
        <v>2.9999999999999997E-4</v>
      </c>
      <c r="H43" s="19"/>
    </row>
    <row r="44" spans="1:8" ht="13" customHeight="1">
      <c r="A44" s="5"/>
      <c r="B44" s="15" t="s">
        <v>118</v>
      </c>
      <c r="C44" s="12" t="s">
        <v>119</v>
      </c>
      <c r="D44" s="12" t="s">
        <v>217</v>
      </c>
      <c r="E44" s="16">
        <v>1800</v>
      </c>
      <c r="F44" s="17">
        <v>48.662999999999997</v>
      </c>
      <c r="G44" s="18">
        <f t="shared" si="0"/>
        <v>3.3999999999999998E-3</v>
      </c>
      <c r="H44" s="19"/>
    </row>
    <row r="45" spans="1:8" ht="13" customHeight="1">
      <c r="A45" s="5"/>
      <c r="B45" s="15" t="s">
        <v>120</v>
      </c>
      <c r="C45" s="12" t="s">
        <v>121</v>
      </c>
      <c r="D45" s="12" t="s">
        <v>196</v>
      </c>
      <c r="E45" s="16">
        <v>33550</v>
      </c>
      <c r="F45" s="17">
        <v>257.49624999999997</v>
      </c>
      <c r="G45" s="18">
        <f t="shared" si="0"/>
        <v>1.7999999999999999E-2</v>
      </c>
      <c r="H45" s="19"/>
    </row>
    <row r="46" spans="1:8" ht="13" customHeight="1">
      <c r="A46" s="5"/>
      <c r="B46" s="15" t="s">
        <v>122</v>
      </c>
      <c r="C46" s="12" t="s">
        <v>123</v>
      </c>
      <c r="D46" s="12" t="s">
        <v>218</v>
      </c>
      <c r="E46" s="16">
        <v>15400</v>
      </c>
      <c r="F46" s="17">
        <v>93.739800000000002</v>
      </c>
      <c r="G46" s="18">
        <f t="shared" si="0"/>
        <v>6.6E-3</v>
      </c>
      <c r="H46" s="19"/>
    </row>
    <row r="47" spans="1:8" ht="13" customHeight="1">
      <c r="A47" s="5"/>
      <c r="B47" s="15" t="s">
        <v>124</v>
      </c>
      <c r="C47" s="12" t="s">
        <v>125</v>
      </c>
      <c r="D47" s="12" t="s">
        <v>207</v>
      </c>
      <c r="E47" s="16">
        <v>36450</v>
      </c>
      <c r="F47" s="17">
        <v>133.55279999999999</v>
      </c>
      <c r="G47" s="18">
        <f t="shared" si="0"/>
        <v>9.2999999999999992E-3</v>
      </c>
      <c r="H47" s="19"/>
    </row>
    <row r="48" spans="1:8" ht="13" customHeight="1">
      <c r="A48" s="5"/>
      <c r="B48" s="15" t="s">
        <v>126</v>
      </c>
      <c r="C48" s="12" t="s">
        <v>127</v>
      </c>
      <c r="D48" s="12" t="s">
        <v>200</v>
      </c>
      <c r="E48" s="16">
        <v>2400</v>
      </c>
      <c r="F48" s="17">
        <v>103.55759999999999</v>
      </c>
      <c r="G48" s="18">
        <f t="shared" si="0"/>
        <v>7.1999999999999998E-3</v>
      </c>
      <c r="H48" s="19"/>
    </row>
    <row r="49" spans="1:8" ht="13" customHeight="1">
      <c r="A49" s="5"/>
      <c r="B49" s="15" t="s">
        <v>128</v>
      </c>
      <c r="C49" s="12" t="s">
        <v>129</v>
      </c>
      <c r="D49" s="12" t="s">
        <v>196</v>
      </c>
      <c r="E49" s="16">
        <v>10500</v>
      </c>
      <c r="F49" s="17">
        <v>93.072000000000003</v>
      </c>
      <c r="G49" s="18">
        <f t="shared" si="0"/>
        <v>6.4999999999999997E-3</v>
      </c>
      <c r="H49" s="19"/>
    </row>
    <row r="50" spans="1:8" ht="13" customHeight="1">
      <c r="A50" s="5"/>
      <c r="B50" s="15" t="s">
        <v>130</v>
      </c>
      <c r="C50" s="12" t="s">
        <v>131</v>
      </c>
      <c r="D50" s="12" t="s">
        <v>213</v>
      </c>
      <c r="E50" s="16">
        <v>18700</v>
      </c>
      <c r="F50" s="17">
        <v>80.438050000000004</v>
      </c>
      <c r="G50" s="18">
        <f t="shared" si="0"/>
        <v>5.5999999999999999E-3</v>
      </c>
      <c r="H50" s="19"/>
    </row>
    <row r="51" spans="1:8" ht="13" customHeight="1">
      <c r="A51" s="5"/>
      <c r="B51" s="15" t="s">
        <v>132</v>
      </c>
      <c r="C51" s="12" t="s">
        <v>133</v>
      </c>
      <c r="D51" s="12" t="s">
        <v>207</v>
      </c>
      <c r="E51" s="16">
        <v>19500</v>
      </c>
      <c r="F51" s="17">
        <v>26.223600000000001</v>
      </c>
      <c r="G51" s="18">
        <f t="shared" si="0"/>
        <v>1.8E-3</v>
      </c>
      <c r="H51" s="19"/>
    </row>
    <row r="52" spans="1:8" ht="13" customHeight="1">
      <c r="A52" s="5"/>
      <c r="B52" s="15" t="s">
        <v>134</v>
      </c>
      <c r="C52" s="12" t="s">
        <v>135</v>
      </c>
      <c r="D52" s="12" t="s">
        <v>201</v>
      </c>
      <c r="E52" s="16">
        <v>61100</v>
      </c>
      <c r="F52" s="17">
        <v>142.39966000000001</v>
      </c>
      <c r="G52" s="18">
        <f t="shared" si="0"/>
        <v>0.01</v>
      </c>
      <c r="H52" s="19"/>
    </row>
    <row r="53" spans="1:8" ht="13" customHeight="1">
      <c r="A53" s="5"/>
      <c r="B53" s="15" t="s">
        <v>136</v>
      </c>
      <c r="C53" s="12" t="s">
        <v>137</v>
      </c>
      <c r="D53" s="12" t="s">
        <v>219</v>
      </c>
      <c r="E53" s="16">
        <v>13500</v>
      </c>
      <c r="F53" s="17">
        <v>172.63800000000001</v>
      </c>
      <c r="G53" s="18">
        <f t="shared" si="0"/>
        <v>1.21E-2</v>
      </c>
      <c r="H53" s="19"/>
    </row>
    <row r="54" spans="1:8" ht="13" customHeight="1">
      <c r="A54" s="5"/>
      <c r="B54" s="15" t="s">
        <v>138</v>
      </c>
      <c r="C54" s="12" t="s">
        <v>139</v>
      </c>
      <c r="D54" s="12" t="s">
        <v>196</v>
      </c>
      <c r="E54" s="16">
        <v>24000</v>
      </c>
      <c r="F54" s="17">
        <v>92.891999999999996</v>
      </c>
      <c r="G54" s="18">
        <f t="shared" si="0"/>
        <v>6.4999999999999997E-3</v>
      </c>
      <c r="H54" s="19"/>
    </row>
    <row r="55" spans="1:8" ht="13" customHeight="1">
      <c r="A55" s="5"/>
      <c r="B55" s="15" t="s">
        <v>140</v>
      </c>
      <c r="C55" s="12" t="s">
        <v>141</v>
      </c>
      <c r="D55" s="12" t="s">
        <v>218</v>
      </c>
      <c r="E55" s="16">
        <v>3200</v>
      </c>
      <c r="F55" s="17">
        <v>51.328000000000003</v>
      </c>
      <c r="G55" s="18">
        <f t="shared" si="0"/>
        <v>3.5999999999999999E-3</v>
      </c>
      <c r="H55" s="19"/>
    </row>
    <row r="56" spans="1:8" ht="13" customHeight="1">
      <c r="A56" s="5"/>
      <c r="B56" s="15" t="s">
        <v>142</v>
      </c>
      <c r="C56" s="12" t="s">
        <v>143</v>
      </c>
      <c r="D56" s="12" t="s">
        <v>215</v>
      </c>
      <c r="E56" s="16">
        <v>36900</v>
      </c>
      <c r="F56" s="17">
        <v>47.940480000000001</v>
      </c>
      <c r="G56" s="18">
        <f t="shared" si="0"/>
        <v>3.3999999999999998E-3</v>
      </c>
      <c r="H56" s="19"/>
    </row>
    <row r="57" spans="1:8" ht="13" customHeight="1">
      <c r="A57" s="5"/>
      <c r="B57" s="15" t="s">
        <v>144</v>
      </c>
      <c r="C57" s="12" t="s">
        <v>145</v>
      </c>
      <c r="D57" s="12" t="s">
        <v>220</v>
      </c>
      <c r="E57" s="16">
        <v>24750</v>
      </c>
      <c r="F57" s="17">
        <v>74.089124999999996</v>
      </c>
      <c r="G57" s="18">
        <f t="shared" si="0"/>
        <v>5.1999999999999998E-3</v>
      </c>
      <c r="H57" s="19"/>
    </row>
    <row r="58" spans="1:8" ht="13" customHeight="1">
      <c r="A58" s="5"/>
      <c r="B58" s="15" t="s">
        <v>146</v>
      </c>
      <c r="C58" s="12" t="s">
        <v>147</v>
      </c>
      <c r="D58" s="12" t="s">
        <v>196</v>
      </c>
      <c r="E58" s="16">
        <v>96000</v>
      </c>
      <c r="F58" s="17">
        <v>97.968000000000004</v>
      </c>
      <c r="G58" s="18">
        <f t="shared" si="0"/>
        <v>6.8999999999999999E-3</v>
      </c>
      <c r="H58" s="19"/>
    </row>
    <row r="59" spans="1:8" ht="13" customHeight="1">
      <c r="A59" s="5"/>
      <c r="B59" s="15" t="s">
        <v>148</v>
      </c>
      <c r="C59" s="12" t="s">
        <v>149</v>
      </c>
      <c r="D59" s="12" t="s">
        <v>196</v>
      </c>
      <c r="E59" s="16">
        <v>19050</v>
      </c>
      <c r="F59" s="17">
        <v>64.408050000000003</v>
      </c>
      <c r="G59" s="18">
        <f t="shared" si="0"/>
        <v>4.4999999999999997E-3</v>
      </c>
      <c r="H59" s="19"/>
    </row>
    <row r="60" spans="1:8" ht="13" customHeight="1">
      <c r="A60" s="5"/>
      <c r="B60" s="15" t="s">
        <v>150</v>
      </c>
      <c r="C60" s="12" t="s">
        <v>151</v>
      </c>
      <c r="D60" s="12" t="s">
        <v>201</v>
      </c>
      <c r="E60" s="16">
        <v>21000</v>
      </c>
      <c r="F60" s="17">
        <v>72.628500000000003</v>
      </c>
      <c r="G60" s="18">
        <f t="shared" si="0"/>
        <v>5.1000000000000004E-3</v>
      </c>
      <c r="H60" s="19"/>
    </row>
    <row r="61" spans="1:8" ht="13" customHeight="1">
      <c r="A61" s="5"/>
      <c r="B61" s="15" t="s">
        <v>152</v>
      </c>
      <c r="C61" s="12" t="s">
        <v>153</v>
      </c>
      <c r="D61" s="12" t="s">
        <v>201</v>
      </c>
      <c r="E61" s="16">
        <v>47300</v>
      </c>
      <c r="F61" s="17">
        <v>67.482910000000004</v>
      </c>
      <c r="G61" s="18">
        <f t="shared" si="0"/>
        <v>4.7000000000000002E-3</v>
      </c>
      <c r="H61" s="19"/>
    </row>
    <row r="62" spans="1:8" ht="13" customHeight="1">
      <c r="A62" s="5"/>
      <c r="B62" s="15" t="s">
        <v>154</v>
      </c>
      <c r="C62" s="12" t="s">
        <v>155</v>
      </c>
      <c r="D62" s="12" t="s">
        <v>214</v>
      </c>
      <c r="E62" s="16">
        <v>5950</v>
      </c>
      <c r="F62" s="17">
        <v>111.7529</v>
      </c>
      <c r="G62" s="18">
        <f t="shared" si="0"/>
        <v>7.7999999999999996E-3</v>
      </c>
      <c r="H62" s="19"/>
    </row>
    <row r="63" spans="1:8" ht="13" customHeight="1">
      <c r="A63" s="5"/>
      <c r="B63" s="15" t="s">
        <v>156</v>
      </c>
      <c r="C63" s="12" t="s">
        <v>157</v>
      </c>
      <c r="D63" s="12" t="s">
        <v>221</v>
      </c>
      <c r="E63" s="16">
        <v>6050</v>
      </c>
      <c r="F63" s="17">
        <v>74.656999999999996</v>
      </c>
      <c r="G63" s="18">
        <f t="shared" si="0"/>
        <v>5.1999999999999998E-3</v>
      </c>
      <c r="H63" s="19"/>
    </row>
    <row r="64" spans="1:8" ht="13" customHeight="1">
      <c r="A64" s="5"/>
      <c r="B64" s="15" t="s">
        <v>158</v>
      </c>
      <c r="C64" s="12" t="s">
        <v>159</v>
      </c>
      <c r="D64" s="12" t="s">
        <v>202</v>
      </c>
      <c r="E64" s="16">
        <v>2975</v>
      </c>
      <c r="F64" s="17">
        <v>124.030725</v>
      </c>
      <c r="G64" s="18">
        <f t="shared" si="0"/>
        <v>8.6999999999999994E-3</v>
      </c>
      <c r="H64" s="19"/>
    </row>
    <row r="65" spans="1:8" ht="13" customHeight="1">
      <c r="A65" s="5"/>
      <c r="B65" s="15" t="s">
        <v>160</v>
      </c>
      <c r="C65" s="12" t="s">
        <v>161</v>
      </c>
      <c r="D65" s="12" t="s">
        <v>222</v>
      </c>
      <c r="E65" s="16">
        <v>3600</v>
      </c>
      <c r="F65" s="17">
        <v>47.545200000000001</v>
      </c>
      <c r="G65" s="18">
        <f t="shared" si="0"/>
        <v>3.3E-3</v>
      </c>
      <c r="H65" s="19"/>
    </row>
    <row r="66" spans="1:8" ht="13" customHeight="1">
      <c r="A66" s="5"/>
      <c r="B66" s="15" t="s">
        <v>162</v>
      </c>
      <c r="C66" s="12" t="s">
        <v>163</v>
      </c>
      <c r="D66" s="12" t="s">
        <v>223</v>
      </c>
      <c r="E66" s="16">
        <v>6775</v>
      </c>
      <c r="F66" s="17">
        <v>42.834937500000002</v>
      </c>
      <c r="G66" s="18">
        <f t="shared" si="0"/>
        <v>3.0000000000000001E-3</v>
      </c>
      <c r="H66" s="19"/>
    </row>
    <row r="67" spans="1:8" ht="13" customHeight="1">
      <c r="A67" s="5"/>
      <c r="B67" s="15" t="s">
        <v>164</v>
      </c>
      <c r="C67" s="12" t="s">
        <v>165</v>
      </c>
      <c r="D67" s="12" t="s">
        <v>198</v>
      </c>
      <c r="E67" s="16">
        <v>17750</v>
      </c>
      <c r="F67" s="17">
        <v>39.286074999999997</v>
      </c>
      <c r="G67" s="18">
        <f t="shared" si="0"/>
        <v>2.7000000000000001E-3</v>
      </c>
      <c r="H67" s="19"/>
    </row>
    <row r="68" spans="1:8" ht="13" customHeight="1">
      <c r="A68" s="5"/>
      <c r="B68" s="15"/>
      <c r="C68" s="12"/>
      <c r="D68" s="12"/>
      <c r="E68" s="16"/>
      <c r="F68" s="21"/>
      <c r="G68" s="22"/>
      <c r="H68" s="19"/>
    </row>
    <row r="69" spans="1:8" ht="13" customHeight="1">
      <c r="A69" s="3"/>
      <c r="B69" s="11" t="s">
        <v>10</v>
      </c>
      <c r="C69" s="12"/>
      <c r="D69" s="12"/>
      <c r="E69" s="12"/>
      <c r="F69" s="23">
        <f>SUM(F7:F67)</f>
        <v>5239.2700150000001</v>
      </c>
      <c r="G69" s="24">
        <f>F69/$F$174</f>
        <v>0.36642512037923364</v>
      </c>
      <c r="H69" s="25"/>
    </row>
    <row r="70" spans="1:8" ht="13" customHeight="1">
      <c r="A70" s="3"/>
      <c r="B70" s="27" t="s">
        <v>11</v>
      </c>
      <c r="C70" s="28"/>
      <c r="D70" s="28"/>
      <c r="E70" s="28"/>
      <c r="F70" s="29" t="s">
        <v>12</v>
      </c>
      <c r="G70" s="29" t="s">
        <v>12</v>
      </c>
      <c r="H70" s="25"/>
    </row>
    <row r="71" spans="1:8" ht="13" customHeight="1">
      <c r="A71" s="3"/>
      <c r="B71" s="27" t="s">
        <v>10</v>
      </c>
      <c r="C71" s="28"/>
      <c r="D71" s="28"/>
      <c r="E71" s="28"/>
      <c r="F71" s="29" t="s">
        <v>12</v>
      </c>
      <c r="G71" s="29" t="s">
        <v>12</v>
      </c>
      <c r="H71" s="25"/>
    </row>
    <row r="72" spans="1:8" ht="13" customHeight="1">
      <c r="A72" s="3"/>
      <c r="B72" s="27" t="s">
        <v>13</v>
      </c>
      <c r="C72" s="30"/>
      <c r="D72" s="28"/>
      <c r="E72" s="30"/>
      <c r="F72" s="23">
        <f>F69</f>
        <v>5239.2700150000001</v>
      </c>
      <c r="G72" s="24">
        <f>G69</f>
        <v>0.36642512037923364</v>
      </c>
      <c r="H72" s="25"/>
    </row>
    <row r="73" spans="1:8" ht="13" customHeight="1">
      <c r="A73" s="3"/>
      <c r="B73" s="11" t="s">
        <v>14</v>
      </c>
      <c r="C73" s="12"/>
      <c r="D73" s="12"/>
      <c r="E73" s="12"/>
      <c r="F73" s="12"/>
      <c r="G73" s="12"/>
      <c r="H73" s="13"/>
    </row>
    <row r="74" spans="1:8" ht="13" customHeight="1">
      <c r="A74" s="3"/>
      <c r="B74" s="11" t="s">
        <v>15</v>
      </c>
      <c r="C74" s="12"/>
      <c r="D74" s="12"/>
      <c r="E74" s="12"/>
      <c r="F74" s="3"/>
      <c r="G74" s="14"/>
      <c r="H74" s="13"/>
    </row>
    <row r="75" spans="1:8" ht="13" customHeight="1">
      <c r="A75" s="31"/>
      <c r="B75" s="15" t="s">
        <v>229</v>
      </c>
      <c r="C75" s="12"/>
      <c r="D75" s="12"/>
      <c r="E75" s="16">
        <v>-750</v>
      </c>
      <c r="F75" s="17">
        <v>-60.708750000000002</v>
      </c>
      <c r="G75" s="18">
        <f t="shared" ref="G75:G137" si="1">ROUND(F75/$F$174,4)</f>
        <v>-4.1999999999999997E-3</v>
      </c>
      <c r="H75" s="19"/>
    </row>
    <row r="76" spans="1:8" ht="13" customHeight="1">
      <c r="A76" s="31"/>
      <c r="B76" s="15" t="s">
        <v>230</v>
      </c>
      <c r="C76" s="12"/>
      <c r="D76" s="12"/>
      <c r="E76" s="16">
        <v>-14250</v>
      </c>
      <c r="F76" s="17">
        <v>-60.541125000000001</v>
      </c>
      <c r="G76" s="18">
        <f t="shared" si="1"/>
        <v>-4.1999999999999997E-3</v>
      </c>
      <c r="H76" s="19"/>
    </row>
    <row r="77" spans="1:8" ht="13" customHeight="1">
      <c r="A77" s="31"/>
      <c r="B77" s="15" t="s">
        <v>231</v>
      </c>
      <c r="C77" s="12"/>
      <c r="D77" s="12"/>
      <c r="E77" s="16">
        <v>-11500</v>
      </c>
      <c r="F77" s="17">
        <v>-153.95050000000001</v>
      </c>
      <c r="G77" s="18">
        <f t="shared" si="1"/>
        <v>-1.0800000000000001E-2</v>
      </c>
      <c r="H77" s="19"/>
    </row>
    <row r="78" spans="1:8" ht="13" customHeight="1">
      <c r="A78" s="31"/>
      <c r="B78" s="15" t="s">
        <v>232</v>
      </c>
      <c r="C78" s="12"/>
      <c r="D78" s="12"/>
      <c r="E78" s="16">
        <v>-24000</v>
      </c>
      <c r="F78" s="17">
        <v>-92.927999999999997</v>
      </c>
      <c r="G78" s="18">
        <f t="shared" si="1"/>
        <v>-6.4999999999999997E-3</v>
      </c>
      <c r="H78" s="19"/>
    </row>
    <row r="79" spans="1:8" ht="13" customHeight="1">
      <c r="A79" s="31"/>
      <c r="B79" s="15" t="s">
        <v>233</v>
      </c>
      <c r="C79" s="12"/>
      <c r="D79" s="12"/>
      <c r="E79" s="16">
        <v>-12000</v>
      </c>
      <c r="F79" s="17">
        <v>-119.1</v>
      </c>
      <c r="G79" s="18">
        <f t="shared" si="1"/>
        <v>-8.3000000000000001E-3</v>
      </c>
      <c r="H79" s="19"/>
    </row>
    <row r="80" spans="1:8" ht="13" customHeight="1">
      <c r="A80" s="31"/>
      <c r="B80" s="15" t="s">
        <v>234</v>
      </c>
      <c r="C80" s="12"/>
      <c r="D80" s="12"/>
      <c r="E80" s="16">
        <v>-7500</v>
      </c>
      <c r="F80" s="17">
        <v>-68.261250000000004</v>
      </c>
      <c r="G80" s="18">
        <f t="shared" si="1"/>
        <v>-4.7999999999999996E-3</v>
      </c>
      <c r="H80" s="19"/>
    </row>
    <row r="81" spans="1:8" ht="13" customHeight="1">
      <c r="A81" s="31"/>
      <c r="B81" s="15" t="s">
        <v>235</v>
      </c>
      <c r="C81" s="12"/>
      <c r="D81" s="12"/>
      <c r="E81" s="16">
        <v>-67600</v>
      </c>
      <c r="F81" s="17">
        <v>-96.201560000000001</v>
      </c>
      <c r="G81" s="18">
        <f t="shared" si="1"/>
        <v>-6.7000000000000002E-3</v>
      </c>
      <c r="H81" s="19"/>
    </row>
    <row r="82" spans="1:8" ht="13" customHeight="1">
      <c r="A82" s="31"/>
      <c r="B82" s="15" t="s">
        <v>236</v>
      </c>
      <c r="C82" s="12"/>
      <c r="D82" s="12"/>
      <c r="E82" s="16">
        <v>-48000</v>
      </c>
      <c r="F82" s="17">
        <v>-148.56</v>
      </c>
      <c r="G82" s="18">
        <f t="shared" si="1"/>
        <v>-1.04E-2</v>
      </c>
      <c r="H82" s="19"/>
    </row>
    <row r="83" spans="1:8" ht="13" customHeight="1">
      <c r="A83" s="31"/>
      <c r="B83" s="15" t="s">
        <v>237</v>
      </c>
      <c r="C83" s="12"/>
      <c r="D83" s="12"/>
      <c r="E83" s="16">
        <v>-61100</v>
      </c>
      <c r="F83" s="17">
        <v>-142.46687</v>
      </c>
      <c r="G83" s="18">
        <f t="shared" si="1"/>
        <v>-0.01</v>
      </c>
      <c r="H83" s="19"/>
    </row>
    <row r="84" spans="1:8" ht="13" customHeight="1">
      <c r="A84" s="31"/>
      <c r="B84" s="15" t="s">
        <v>238</v>
      </c>
      <c r="C84" s="12"/>
      <c r="D84" s="12"/>
      <c r="E84" s="16">
        <v>-13500</v>
      </c>
      <c r="F84" s="17">
        <v>-172.989</v>
      </c>
      <c r="G84" s="18">
        <f t="shared" si="1"/>
        <v>-1.21E-2</v>
      </c>
      <c r="H84" s="19"/>
    </row>
    <row r="85" spans="1:8" ht="13" customHeight="1">
      <c r="A85" s="31"/>
      <c r="B85" s="15" t="s">
        <v>239</v>
      </c>
      <c r="C85" s="12"/>
      <c r="D85" s="12"/>
      <c r="E85" s="16">
        <v>-4550</v>
      </c>
      <c r="F85" s="17">
        <v>-176.12139999999999</v>
      </c>
      <c r="G85" s="18">
        <f t="shared" si="1"/>
        <v>-1.23E-2</v>
      </c>
      <c r="H85" s="19"/>
    </row>
    <row r="86" spans="1:8" ht="13" customHeight="1">
      <c r="A86" s="31"/>
      <c r="B86" s="15" t="s">
        <v>285</v>
      </c>
      <c r="C86" s="12"/>
      <c r="D86" s="12"/>
      <c r="E86" s="16">
        <v>-24750</v>
      </c>
      <c r="F86" s="17">
        <v>-74.324250000000006</v>
      </c>
      <c r="G86" s="18">
        <f t="shared" si="1"/>
        <v>-5.1999999999999998E-3</v>
      </c>
      <c r="H86" s="19"/>
    </row>
    <row r="87" spans="1:8" ht="13" customHeight="1">
      <c r="A87" s="31"/>
      <c r="B87" s="15" t="s">
        <v>240</v>
      </c>
      <c r="C87" s="12"/>
      <c r="D87" s="12"/>
      <c r="E87" s="16">
        <v>-81000</v>
      </c>
      <c r="F87" s="17">
        <v>-104.0364</v>
      </c>
      <c r="G87" s="18">
        <f t="shared" si="1"/>
        <v>-7.3000000000000001E-3</v>
      </c>
      <c r="H87" s="19"/>
    </row>
    <row r="88" spans="1:8" ht="13" customHeight="1">
      <c r="A88" s="31"/>
      <c r="B88" s="15" t="s">
        <v>241</v>
      </c>
      <c r="C88" s="12"/>
      <c r="D88" s="12"/>
      <c r="E88" s="16">
        <v>-18600</v>
      </c>
      <c r="F88" s="17">
        <v>-66.560100000000006</v>
      </c>
      <c r="G88" s="18">
        <f t="shared" si="1"/>
        <v>-4.7000000000000002E-3</v>
      </c>
      <c r="H88" s="19"/>
    </row>
    <row r="89" spans="1:8" ht="13" customHeight="1">
      <c r="A89" s="31"/>
      <c r="B89" s="15" t="s">
        <v>242</v>
      </c>
      <c r="C89" s="12"/>
      <c r="D89" s="12"/>
      <c r="E89" s="16">
        <v>-8775</v>
      </c>
      <c r="F89" s="17">
        <v>-114.44355</v>
      </c>
      <c r="G89" s="18">
        <f t="shared" si="1"/>
        <v>-8.0000000000000002E-3</v>
      </c>
      <c r="H89" s="19"/>
    </row>
    <row r="90" spans="1:8" ht="13" customHeight="1">
      <c r="A90" s="31"/>
      <c r="B90" s="15" t="s">
        <v>243</v>
      </c>
      <c r="C90" s="12"/>
      <c r="D90" s="12"/>
      <c r="E90" s="16">
        <v>-1854</v>
      </c>
      <c r="F90" s="17">
        <v>-50.423237999999998</v>
      </c>
      <c r="G90" s="18">
        <f t="shared" si="1"/>
        <v>-3.5000000000000001E-3</v>
      </c>
      <c r="H90" s="19"/>
    </row>
    <row r="91" spans="1:8" ht="13" customHeight="1">
      <c r="A91" s="31"/>
      <c r="B91" s="15" t="s">
        <v>244</v>
      </c>
      <c r="C91" s="12"/>
      <c r="D91" s="12"/>
      <c r="E91" s="16">
        <v>-13800</v>
      </c>
      <c r="F91" s="17">
        <v>-190.6746</v>
      </c>
      <c r="G91" s="18">
        <f t="shared" si="1"/>
        <v>-1.3299999999999999E-2</v>
      </c>
      <c r="H91" s="19"/>
    </row>
    <row r="92" spans="1:8" ht="13" customHeight="1">
      <c r="A92" s="31"/>
      <c r="B92" s="15" t="s">
        <v>245</v>
      </c>
      <c r="C92" s="12"/>
      <c r="D92" s="12"/>
      <c r="E92" s="16">
        <v>-2750</v>
      </c>
      <c r="F92" s="17">
        <v>-71.885000000000005</v>
      </c>
      <c r="G92" s="18">
        <f t="shared" si="1"/>
        <v>-5.0000000000000001E-3</v>
      </c>
      <c r="H92" s="19"/>
    </row>
    <row r="93" spans="1:8" ht="13" customHeight="1">
      <c r="A93" s="31"/>
      <c r="B93" s="15" t="s">
        <v>246</v>
      </c>
      <c r="C93" s="12"/>
      <c r="D93" s="12"/>
      <c r="E93" s="16">
        <v>-38025</v>
      </c>
      <c r="F93" s="17">
        <v>-99.587474999999998</v>
      </c>
      <c r="G93" s="18">
        <f t="shared" si="1"/>
        <v>-7.0000000000000001E-3</v>
      </c>
      <c r="H93" s="19"/>
    </row>
    <row r="94" spans="1:8" ht="13" customHeight="1">
      <c r="A94" s="31"/>
      <c r="B94" s="15" t="s">
        <v>247</v>
      </c>
      <c r="C94" s="12"/>
      <c r="D94" s="12"/>
      <c r="E94" s="16">
        <v>-7600</v>
      </c>
      <c r="F94" s="17">
        <v>-144.7268</v>
      </c>
      <c r="G94" s="18">
        <f t="shared" si="1"/>
        <v>-1.01E-2</v>
      </c>
      <c r="H94" s="19"/>
    </row>
    <row r="95" spans="1:8" ht="13" customHeight="1">
      <c r="A95" s="31"/>
      <c r="B95" s="15" t="s">
        <v>248</v>
      </c>
      <c r="C95" s="12"/>
      <c r="D95" s="12"/>
      <c r="E95" s="16">
        <v>-1250</v>
      </c>
      <c r="F95" s="17">
        <v>-19.388750000000002</v>
      </c>
      <c r="G95" s="18">
        <f t="shared" si="1"/>
        <v>-1.4E-3</v>
      </c>
      <c r="H95" s="19"/>
    </row>
    <row r="96" spans="1:8" ht="13" customHeight="1">
      <c r="A96" s="31"/>
      <c r="B96" s="15" t="s">
        <v>249</v>
      </c>
      <c r="C96" s="12"/>
      <c r="D96" s="12"/>
      <c r="E96" s="16">
        <v>-1800</v>
      </c>
      <c r="F96" s="17">
        <v>-5.4378000000000002</v>
      </c>
      <c r="G96" s="18">
        <f t="shared" si="1"/>
        <v>-4.0000000000000002E-4</v>
      </c>
      <c r="H96" s="19"/>
    </row>
    <row r="97" spans="1:8" ht="13" customHeight="1">
      <c r="A97" s="31"/>
      <c r="B97" s="15" t="s">
        <v>250</v>
      </c>
      <c r="C97" s="12"/>
      <c r="D97" s="12"/>
      <c r="E97" s="16">
        <v>-16600</v>
      </c>
      <c r="F97" s="17">
        <v>-79.190299999999993</v>
      </c>
      <c r="G97" s="18">
        <f t="shared" si="1"/>
        <v>-5.4999999999999997E-3</v>
      </c>
      <c r="H97" s="19"/>
    </row>
    <row r="98" spans="1:8" ht="13" customHeight="1">
      <c r="A98" s="31"/>
      <c r="B98" s="15" t="s">
        <v>251</v>
      </c>
      <c r="C98" s="12"/>
      <c r="D98" s="12"/>
      <c r="E98" s="16">
        <v>-1000</v>
      </c>
      <c r="F98" s="17">
        <v>-67.825000000000003</v>
      </c>
      <c r="G98" s="18">
        <f t="shared" si="1"/>
        <v>-4.7000000000000002E-3</v>
      </c>
      <c r="H98" s="19"/>
    </row>
    <row r="99" spans="1:8" ht="13" customHeight="1">
      <c r="A99" s="31"/>
      <c r="B99" s="15" t="s">
        <v>252</v>
      </c>
      <c r="C99" s="12"/>
      <c r="D99" s="12"/>
      <c r="E99" s="16">
        <v>-10725</v>
      </c>
      <c r="F99" s="17">
        <v>-60.741037499999997</v>
      </c>
      <c r="G99" s="18">
        <f t="shared" si="1"/>
        <v>-4.1999999999999997E-3</v>
      </c>
      <c r="H99" s="19"/>
    </row>
    <row r="100" spans="1:8" ht="13" customHeight="1">
      <c r="A100" s="31"/>
      <c r="B100" s="15" t="s">
        <v>253</v>
      </c>
      <c r="C100" s="12"/>
      <c r="D100" s="12"/>
      <c r="E100" s="16">
        <v>-25000</v>
      </c>
      <c r="F100" s="17">
        <v>-70.424999999999997</v>
      </c>
      <c r="G100" s="18">
        <f t="shared" si="1"/>
        <v>-4.8999999999999998E-3</v>
      </c>
      <c r="H100" s="19"/>
    </row>
    <row r="101" spans="1:8" ht="13" customHeight="1">
      <c r="A101" s="31"/>
      <c r="B101" s="15" t="s">
        <v>254</v>
      </c>
      <c r="C101" s="12"/>
      <c r="D101" s="12"/>
      <c r="E101" s="16">
        <v>-3750</v>
      </c>
      <c r="F101" s="17">
        <v>-87.344999999999999</v>
      </c>
      <c r="G101" s="18">
        <f t="shared" si="1"/>
        <v>-6.1000000000000004E-3</v>
      </c>
      <c r="H101" s="19"/>
    </row>
    <row r="102" spans="1:8" ht="13" customHeight="1">
      <c r="A102" s="31"/>
      <c r="B102" s="15" t="s">
        <v>255</v>
      </c>
      <c r="C102" s="12"/>
      <c r="D102" s="12"/>
      <c r="E102" s="16">
        <v>-6000</v>
      </c>
      <c r="F102" s="17">
        <v>-62.328000000000003</v>
      </c>
      <c r="G102" s="18">
        <f t="shared" si="1"/>
        <v>-4.4000000000000003E-3</v>
      </c>
      <c r="H102" s="19"/>
    </row>
    <row r="103" spans="1:8" ht="13" customHeight="1">
      <c r="A103" s="31"/>
      <c r="B103" s="15" t="s">
        <v>256</v>
      </c>
      <c r="C103" s="12"/>
      <c r="D103" s="12"/>
      <c r="E103" s="16">
        <v>-275</v>
      </c>
      <c r="F103" s="17">
        <v>-4.7165249999999999</v>
      </c>
      <c r="G103" s="18">
        <f t="shared" si="1"/>
        <v>-2.9999999999999997E-4</v>
      </c>
      <c r="H103" s="19"/>
    </row>
    <row r="104" spans="1:8" ht="13" customHeight="1">
      <c r="A104" s="31"/>
      <c r="B104" s="15" t="s">
        <v>257</v>
      </c>
      <c r="C104" s="12"/>
      <c r="D104" s="12"/>
      <c r="E104" s="16">
        <v>-1800</v>
      </c>
      <c r="F104" s="17">
        <v>-48.668399999999998</v>
      </c>
      <c r="G104" s="18">
        <f t="shared" si="1"/>
        <v>-3.3999999999999998E-3</v>
      </c>
      <c r="H104" s="19"/>
    </row>
    <row r="105" spans="1:8" ht="13" customHeight="1">
      <c r="A105" s="31"/>
      <c r="B105" s="15" t="s">
        <v>258</v>
      </c>
      <c r="C105" s="12"/>
      <c r="D105" s="12"/>
      <c r="E105" s="16">
        <v>-33550</v>
      </c>
      <c r="F105" s="17">
        <v>-257.69754999999998</v>
      </c>
      <c r="G105" s="18">
        <f t="shared" si="1"/>
        <v>-1.7999999999999999E-2</v>
      </c>
      <c r="H105" s="19"/>
    </row>
    <row r="106" spans="1:8" ht="13" customHeight="1">
      <c r="A106" s="31"/>
      <c r="B106" s="15" t="s">
        <v>259</v>
      </c>
      <c r="C106" s="12"/>
      <c r="D106" s="12"/>
      <c r="E106" s="16">
        <v>-8800</v>
      </c>
      <c r="F106" s="17">
        <v>-53.622799999999998</v>
      </c>
      <c r="G106" s="18">
        <f t="shared" si="1"/>
        <v>-3.8E-3</v>
      </c>
      <c r="H106" s="19"/>
    </row>
    <row r="107" spans="1:8" ht="13" customHeight="1">
      <c r="A107" s="31"/>
      <c r="B107" s="15" t="s">
        <v>260</v>
      </c>
      <c r="C107" s="12"/>
      <c r="D107" s="12"/>
      <c r="E107" s="16">
        <v>-36450</v>
      </c>
      <c r="F107" s="17">
        <v>-133.53457499999999</v>
      </c>
      <c r="G107" s="18">
        <f t="shared" si="1"/>
        <v>-9.2999999999999992E-3</v>
      </c>
      <c r="H107" s="19"/>
    </row>
    <row r="108" spans="1:8" ht="13" customHeight="1">
      <c r="A108" s="31"/>
      <c r="B108" s="15" t="s">
        <v>261</v>
      </c>
      <c r="C108" s="12"/>
      <c r="D108" s="12"/>
      <c r="E108" s="16">
        <v>-12600</v>
      </c>
      <c r="F108" s="17">
        <v>-157.33619999999999</v>
      </c>
      <c r="G108" s="18">
        <f t="shared" si="1"/>
        <v>-1.0999999999999999E-2</v>
      </c>
      <c r="H108" s="19"/>
    </row>
    <row r="109" spans="1:8" ht="13" customHeight="1">
      <c r="A109" s="31"/>
      <c r="B109" s="15" t="s">
        <v>262</v>
      </c>
      <c r="C109" s="12"/>
      <c r="D109" s="12"/>
      <c r="E109" s="16">
        <v>-8000</v>
      </c>
      <c r="F109" s="17">
        <v>-52.46</v>
      </c>
      <c r="G109" s="18">
        <f t="shared" si="1"/>
        <v>-3.7000000000000002E-3</v>
      </c>
      <c r="H109" s="19"/>
    </row>
    <row r="110" spans="1:8" ht="13" customHeight="1">
      <c r="A110" s="31"/>
      <c r="B110" s="15" t="s">
        <v>263</v>
      </c>
      <c r="C110" s="12"/>
      <c r="D110" s="12"/>
      <c r="E110" s="16">
        <v>-2400</v>
      </c>
      <c r="F110" s="17">
        <v>-103.5288</v>
      </c>
      <c r="G110" s="18">
        <f t="shared" si="1"/>
        <v>-7.1999999999999998E-3</v>
      </c>
      <c r="H110" s="19"/>
    </row>
    <row r="111" spans="1:8" ht="13" customHeight="1">
      <c r="A111" s="31"/>
      <c r="B111" s="15" t="s">
        <v>264</v>
      </c>
      <c r="C111" s="12"/>
      <c r="D111" s="12"/>
      <c r="E111" s="16">
        <v>-10500</v>
      </c>
      <c r="F111" s="17">
        <v>-93.334500000000006</v>
      </c>
      <c r="G111" s="18">
        <f t="shared" si="1"/>
        <v>-6.4999999999999997E-3</v>
      </c>
      <c r="H111" s="19"/>
    </row>
    <row r="112" spans="1:8" ht="13" customHeight="1">
      <c r="A112" s="31"/>
      <c r="B112" s="15" t="s">
        <v>265</v>
      </c>
      <c r="C112" s="12"/>
      <c r="D112" s="12"/>
      <c r="E112" s="16">
        <v>-18700</v>
      </c>
      <c r="F112" s="17">
        <v>-80.634399999999999</v>
      </c>
      <c r="G112" s="18">
        <f t="shared" si="1"/>
        <v>-5.5999999999999999E-3</v>
      </c>
      <c r="H112" s="19"/>
    </row>
    <row r="113" spans="1:8" ht="13" customHeight="1">
      <c r="A113" s="31"/>
      <c r="B113" s="15" t="s">
        <v>266</v>
      </c>
      <c r="C113" s="12"/>
      <c r="D113" s="12"/>
      <c r="E113" s="16">
        <v>-19500</v>
      </c>
      <c r="F113" s="17">
        <v>-26.289899999999999</v>
      </c>
      <c r="G113" s="18">
        <f t="shared" si="1"/>
        <v>-1.8E-3</v>
      </c>
      <c r="H113" s="19"/>
    </row>
    <row r="114" spans="1:8" ht="13" customHeight="1">
      <c r="A114" s="31"/>
      <c r="B114" s="15" t="s">
        <v>267</v>
      </c>
      <c r="C114" s="12"/>
      <c r="D114" s="12"/>
      <c r="E114" s="16">
        <v>-13000</v>
      </c>
      <c r="F114" s="17">
        <v>-71.123000000000005</v>
      </c>
      <c r="G114" s="18">
        <f t="shared" si="1"/>
        <v>-5.0000000000000001E-3</v>
      </c>
      <c r="H114" s="19"/>
    </row>
    <row r="115" spans="1:8" ht="13" customHeight="1">
      <c r="A115" s="31"/>
      <c r="B115" s="15" t="s">
        <v>268</v>
      </c>
      <c r="C115" s="12"/>
      <c r="D115" s="12"/>
      <c r="E115" s="16">
        <v>-2000</v>
      </c>
      <c r="F115" s="17">
        <v>-62.432000000000002</v>
      </c>
      <c r="G115" s="18">
        <f t="shared" si="1"/>
        <v>-4.4000000000000003E-3</v>
      </c>
      <c r="H115" s="19"/>
    </row>
    <row r="116" spans="1:8" ht="13" customHeight="1">
      <c r="A116" s="31"/>
      <c r="B116" s="15" t="s">
        <v>269</v>
      </c>
      <c r="C116" s="12"/>
      <c r="D116" s="12"/>
      <c r="E116" s="16">
        <v>-400</v>
      </c>
      <c r="F116" s="17">
        <v>-52.863999999999997</v>
      </c>
      <c r="G116" s="18">
        <f t="shared" si="1"/>
        <v>-3.7000000000000002E-3</v>
      </c>
      <c r="H116" s="19"/>
    </row>
    <row r="117" spans="1:8" ht="13" customHeight="1">
      <c r="A117" s="31"/>
      <c r="B117" s="15" t="s">
        <v>270</v>
      </c>
      <c r="C117" s="12"/>
      <c r="D117" s="12"/>
      <c r="E117" s="16">
        <v>-3200</v>
      </c>
      <c r="F117" s="17">
        <v>-51.267200000000003</v>
      </c>
      <c r="G117" s="18">
        <f t="shared" si="1"/>
        <v>-3.5999999999999999E-3</v>
      </c>
      <c r="H117" s="19"/>
    </row>
    <row r="118" spans="1:8" ht="13" customHeight="1">
      <c r="A118" s="31"/>
      <c r="B118" s="15" t="s">
        <v>271</v>
      </c>
      <c r="C118" s="12"/>
      <c r="D118" s="12"/>
      <c r="E118" s="16">
        <v>-36900</v>
      </c>
      <c r="F118" s="17">
        <v>-48.077010000000001</v>
      </c>
      <c r="G118" s="18">
        <f t="shared" si="1"/>
        <v>-3.3999999999999998E-3</v>
      </c>
      <c r="H118" s="19"/>
    </row>
    <row r="119" spans="1:8" ht="13" customHeight="1">
      <c r="A119" s="31"/>
      <c r="B119" s="15" t="s">
        <v>272</v>
      </c>
      <c r="C119" s="12"/>
      <c r="D119" s="12"/>
      <c r="E119" s="16">
        <v>-96000</v>
      </c>
      <c r="F119" s="17">
        <v>-98.198400000000007</v>
      </c>
      <c r="G119" s="18">
        <f t="shared" si="1"/>
        <v>-6.8999999999999999E-3</v>
      </c>
      <c r="H119" s="19"/>
    </row>
    <row r="120" spans="1:8" ht="13" customHeight="1">
      <c r="A120" s="31"/>
      <c r="B120" s="15" t="s">
        <v>273</v>
      </c>
      <c r="C120" s="12"/>
      <c r="D120" s="12"/>
      <c r="E120" s="16">
        <v>-19050</v>
      </c>
      <c r="F120" s="17">
        <v>-64.560450000000003</v>
      </c>
      <c r="G120" s="18">
        <f t="shared" si="1"/>
        <v>-4.4999999999999997E-3</v>
      </c>
      <c r="H120" s="19"/>
    </row>
    <row r="121" spans="1:8" ht="13" customHeight="1">
      <c r="A121" s="31"/>
      <c r="B121" s="15" t="s">
        <v>274</v>
      </c>
      <c r="C121" s="12"/>
      <c r="D121" s="12"/>
      <c r="E121" s="16">
        <v>-21000</v>
      </c>
      <c r="F121" s="17">
        <v>-72.775499999999994</v>
      </c>
      <c r="G121" s="18">
        <f t="shared" si="1"/>
        <v>-5.1000000000000004E-3</v>
      </c>
      <c r="H121" s="19"/>
    </row>
    <row r="122" spans="1:8" ht="13" customHeight="1">
      <c r="A122" s="31"/>
      <c r="B122" s="15" t="s">
        <v>275</v>
      </c>
      <c r="C122" s="12"/>
      <c r="D122" s="12"/>
      <c r="E122" s="16">
        <v>-47300</v>
      </c>
      <c r="F122" s="17">
        <v>-67.449799999999996</v>
      </c>
      <c r="G122" s="18">
        <f t="shared" si="1"/>
        <v>-4.7000000000000002E-3</v>
      </c>
      <c r="H122" s="19"/>
    </row>
    <row r="123" spans="1:8" ht="13" customHeight="1">
      <c r="A123" s="31"/>
      <c r="B123" s="15" t="s">
        <v>276</v>
      </c>
      <c r="C123" s="12"/>
      <c r="D123" s="12"/>
      <c r="E123" s="16">
        <v>-5950</v>
      </c>
      <c r="F123" s="17">
        <v>-111.6696</v>
      </c>
      <c r="G123" s="18">
        <f t="shared" si="1"/>
        <v>-7.7999999999999996E-3</v>
      </c>
      <c r="H123" s="19"/>
    </row>
    <row r="124" spans="1:8" ht="13" customHeight="1">
      <c r="A124" s="31"/>
      <c r="B124" s="15" t="s">
        <v>277</v>
      </c>
      <c r="C124" s="12"/>
      <c r="D124" s="12"/>
      <c r="E124" s="16">
        <v>-6050</v>
      </c>
      <c r="F124" s="17">
        <v>-74.330299999999994</v>
      </c>
      <c r="G124" s="18">
        <f t="shared" si="1"/>
        <v>-5.1999999999999998E-3</v>
      </c>
      <c r="H124" s="19"/>
    </row>
    <row r="125" spans="1:8" ht="13" customHeight="1">
      <c r="A125" s="31"/>
      <c r="B125" s="15" t="s">
        <v>278</v>
      </c>
      <c r="C125" s="12"/>
      <c r="D125" s="12"/>
      <c r="E125" s="16">
        <v>-875</v>
      </c>
      <c r="F125" s="17">
        <v>-30.414124999999999</v>
      </c>
      <c r="G125" s="18">
        <f t="shared" si="1"/>
        <v>-2.0999999999999999E-3</v>
      </c>
      <c r="H125" s="19"/>
    </row>
    <row r="126" spans="1:8" ht="13" customHeight="1">
      <c r="A126" s="31"/>
      <c r="B126" s="15" t="s">
        <v>279</v>
      </c>
      <c r="C126" s="12"/>
      <c r="D126" s="12"/>
      <c r="E126" s="16">
        <v>-3600</v>
      </c>
      <c r="F126" s="17">
        <v>-47.664000000000001</v>
      </c>
      <c r="G126" s="18">
        <f t="shared" si="1"/>
        <v>-3.3E-3</v>
      </c>
      <c r="H126" s="19"/>
    </row>
    <row r="127" spans="1:8" ht="13" customHeight="1">
      <c r="A127" s="31"/>
      <c r="B127" s="15" t="s">
        <v>280</v>
      </c>
      <c r="C127" s="12"/>
      <c r="D127" s="12"/>
      <c r="E127" s="16">
        <v>-6775</v>
      </c>
      <c r="F127" s="17">
        <v>-42.909462499999997</v>
      </c>
      <c r="G127" s="18">
        <f t="shared" si="1"/>
        <v>-3.0000000000000001E-3</v>
      </c>
      <c r="H127" s="19"/>
    </row>
    <row r="128" spans="1:8" ht="13" customHeight="1">
      <c r="A128" s="31"/>
      <c r="B128" s="15" t="s">
        <v>281</v>
      </c>
      <c r="C128" s="12"/>
      <c r="D128" s="12"/>
      <c r="E128" s="16">
        <v>-10625</v>
      </c>
      <c r="F128" s="17">
        <v>-132.46187499999999</v>
      </c>
      <c r="G128" s="18">
        <f t="shared" si="1"/>
        <v>-9.2999999999999992E-3</v>
      </c>
      <c r="H128" s="19"/>
    </row>
    <row r="129" spans="1:9" ht="13" customHeight="1">
      <c r="A129" s="31"/>
      <c r="B129" s="15" t="s">
        <v>282</v>
      </c>
      <c r="C129" s="12"/>
      <c r="D129" s="12"/>
      <c r="E129" s="16">
        <v>-2975</v>
      </c>
      <c r="F129" s="17">
        <v>-123.98609999999999</v>
      </c>
      <c r="G129" s="18">
        <f t="shared" si="1"/>
        <v>-8.6999999999999994E-3</v>
      </c>
      <c r="H129" s="19"/>
    </row>
    <row r="130" spans="1:9" ht="13" customHeight="1">
      <c r="A130" s="31"/>
      <c r="B130" s="15" t="s">
        <v>283</v>
      </c>
      <c r="C130" s="12"/>
      <c r="D130" s="12"/>
      <c r="E130" s="16">
        <v>-38800</v>
      </c>
      <c r="F130" s="17">
        <v>-93.826160000000002</v>
      </c>
      <c r="G130" s="18">
        <f t="shared" si="1"/>
        <v>-6.6E-3</v>
      </c>
      <c r="H130" s="19"/>
    </row>
    <row r="131" spans="1:9" ht="13" customHeight="1">
      <c r="A131" s="31"/>
      <c r="B131" s="15" t="s">
        <v>284</v>
      </c>
      <c r="C131" s="12"/>
      <c r="D131" s="12"/>
      <c r="E131" s="16">
        <v>-17750</v>
      </c>
      <c r="F131" s="17">
        <v>-39.381925000000003</v>
      </c>
      <c r="G131" s="18">
        <f t="shared" si="1"/>
        <v>-2.8E-3</v>
      </c>
      <c r="H131" s="19"/>
    </row>
    <row r="132" spans="1:9" ht="13" customHeight="1">
      <c r="A132" s="31"/>
      <c r="B132" s="15" t="s">
        <v>166</v>
      </c>
      <c r="C132" s="12"/>
      <c r="D132" s="12"/>
      <c r="E132" s="16">
        <v>-16800</v>
      </c>
      <c r="F132" s="17">
        <v>-72.953999999999994</v>
      </c>
      <c r="G132" s="18">
        <f t="shared" si="1"/>
        <v>-5.1000000000000004E-3</v>
      </c>
      <c r="H132" s="19"/>
    </row>
    <row r="133" spans="1:9" ht="13" customHeight="1">
      <c r="A133" s="31"/>
      <c r="B133" s="15" t="s">
        <v>167</v>
      </c>
      <c r="C133" s="12"/>
      <c r="D133" s="12"/>
      <c r="E133" s="16">
        <v>-5400</v>
      </c>
      <c r="F133" s="17">
        <v>-18.848700000000001</v>
      </c>
      <c r="G133" s="18">
        <f t="shared" si="1"/>
        <v>-1.2999999999999999E-3</v>
      </c>
      <c r="H133" s="19"/>
    </row>
    <row r="134" spans="1:9" ht="13" customHeight="1">
      <c r="A134" s="31"/>
      <c r="B134" s="15" t="s">
        <v>168</v>
      </c>
      <c r="C134" s="12"/>
      <c r="D134" s="12"/>
      <c r="E134" s="16">
        <v>-5250</v>
      </c>
      <c r="F134" s="17">
        <v>-50.552250000000001</v>
      </c>
      <c r="G134" s="18">
        <f t="shared" si="1"/>
        <v>-3.5000000000000001E-3</v>
      </c>
      <c r="H134" s="19"/>
    </row>
    <row r="135" spans="1:9" ht="13" customHeight="1">
      <c r="A135" s="31"/>
      <c r="B135" s="15" t="s">
        <v>169</v>
      </c>
      <c r="C135" s="12"/>
      <c r="D135" s="12"/>
      <c r="E135" s="16">
        <v>-3000</v>
      </c>
      <c r="F135" s="17">
        <v>-94.302000000000007</v>
      </c>
      <c r="G135" s="18">
        <f t="shared" si="1"/>
        <v>-6.6E-3</v>
      </c>
      <c r="H135" s="19"/>
    </row>
    <row r="136" spans="1:9" ht="13" customHeight="1">
      <c r="A136" s="31"/>
      <c r="B136" s="15" t="s">
        <v>170</v>
      </c>
      <c r="C136" s="12"/>
      <c r="D136" s="12"/>
      <c r="E136" s="16">
        <v>-475</v>
      </c>
      <c r="F136" s="17">
        <v>-8.5404999999999998</v>
      </c>
      <c r="G136" s="18">
        <f t="shared" si="1"/>
        <v>-5.9999999999999995E-4</v>
      </c>
      <c r="H136" s="19"/>
    </row>
    <row r="137" spans="1:9" ht="13" customHeight="1">
      <c r="A137" s="31"/>
      <c r="B137" s="15" t="s">
        <v>171</v>
      </c>
      <c r="C137" s="12"/>
      <c r="D137" s="12"/>
      <c r="E137" s="16">
        <v>-6600</v>
      </c>
      <c r="F137" s="17">
        <v>-40.332599999999999</v>
      </c>
      <c r="G137" s="18">
        <f t="shared" si="1"/>
        <v>-2.8E-3</v>
      </c>
      <c r="H137" s="19"/>
    </row>
    <row r="138" spans="1:9" ht="13" customHeight="1">
      <c r="A138" s="31"/>
      <c r="B138" s="15"/>
      <c r="C138" s="12"/>
      <c r="D138" s="12"/>
      <c r="E138" s="16"/>
      <c r="F138" s="17"/>
      <c r="G138" s="18"/>
      <c r="H138" s="19"/>
    </row>
    <row r="139" spans="1:9" ht="13" customHeight="1">
      <c r="A139" s="3"/>
      <c r="B139" s="11" t="s">
        <v>10</v>
      </c>
      <c r="C139" s="12"/>
      <c r="D139" s="12"/>
      <c r="E139" s="12"/>
      <c r="F139" s="23">
        <f>SUM(F75:F138)</f>
        <v>-5243.9153629999973</v>
      </c>
      <c r="G139" s="24">
        <f>F139/$F$174</f>
        <v>-0.36675000766223853</v>
      </c>
      <c r="H139" s="25"/>
    </row>
    <row r="140" spans="1:9" ht="13" customHeight="1">
      <c r="A140" s="3"/>
      <c r="B140" s="27" t="s">
        <v>13</v>
      </c>
      <c r="C140" s="30"/>
      <c r="D140" s="28"/>
      <c r="E140" s="30"/>
      <c r="F140" s="23">
        <f>F139</f>
        <v>-5243.9153629999973</v>
      </c>
      <c r="G140" s="32">
        <f>G139</f>
        <v>-0.36675000766223853</v>
      </c>
      <c r="H140" s="25"/>
    </row>
    <row r="141" spans="1:9" ht="13" customHeight="1">
      <c r="A141" s="3"/>
      <c r="B141" s="11" t="s">
        <v>16</v>
      </c>
      <c r="C141" s="12"/>
      <c r="D141" s="12"/>
      <c r="E141" s="12"/>
      <c r="F141" s="12"/>
      <c r="G141" s="12"/>
      <c r="H141" s="13"/>
    </row>
    <row r="142" spans="1:9" ht="13" customHeight="1">
      <c r="A142" s="3"/>
      <c r="B142" s="11" t="s">
        <v>17</v>
      </c>
      <c r="C142" s="12"/>
      <c r="D142" s="12"/>
      <c r="E142" s="12"/>
      <c r="F142" s="3"/>
      <c r="G142" s="14"/>
      <c r="H142" s="13"/>
    </row>
    <row r="143" spans="1:9" ht="13" customHeight="1">
      <c r="A143" s="31"/>
      <c r="B143" s="15" t="s">
        <v>172</v>
      </c>
      <c r="C143" s="33" t="s">
        <v>173</v>
      </c>
      <c r="D143" s="33" t="s">
        <v>224</v>
      </c>
      <c r="E143" s="16">
        <v>500000</v>
      </c>
      <c r="F143" s="17">
        <v>493.90600000000001</v>
      </c>
      <c r="G143" s="18">
        <f t="shared" ref="G143:G150" si="2">ROUND(F143/$F$174,4)</f>
        <v>3.4500000000000003E-2</v>
      </c>
      <c r="H143" s="34">
        <v>8.0045000000000005E-2</v>
      </c>
      <c r="I143" s="26"/>
    </row>
    <row r="144" spans="1:9" ht="13" customHeight="1">
      <c r="A144" s="3"/>
      <c r="B144" s="15" t="s">
        <v>174</v>
      </c>
      <c r="C144" s="33" t="s">
        <v>175</v>
      </c>
      <c r="D144" s="33" t="s">
        <v>224</v>
      </c>
      <c r="E144" s="16">
        <v>500000</v>
      </c>
      <c r="F144" s="17">
        <v>494.65800000000002</v>
      </c>
      <c r="G144" s="18">
        <f t="shared" si="2"/>
        <v>3.4599999999999999E-2</v>
      </c>
      <c r="H144" s="34">
        <v>7.8399999999999997E-2</v>
      </c>
      <c r="I144" s="26"/>
    </row>
    <row r="145" spans="1:9" ht="13" customHeight="1">
      <c r="A145" s="3"/>
      <c r="B145" s="15" t="s">
        <v>176</v>
      </c>
      <c r="C145" s="33" t="s">
        <v>177</v>
      </c>
      <c r="D145" s="33" t="s">
        <v>224</v>
      </c>
      <c r="E145" s="16">
        <v>500000</v>
      </c>
      <c r="F145" s="17">
        <v>491.81</v>
      </c>
      <c r="G145" s="18">
        <f t="shared" si="2"/>
        <v>3.44E-2</v>
      </c>
      <c r="H145" s="34">
        <v>7.5999999999999998E-2</v>
      </c>
      <c r="I145" s="26"/>
    </row>
    <row r="146" spans="1:9" ht="13" customHeight="1">
      <c r="A146" s="31"/>
      <c r="B146" s="15" t="s">
        <v>328</v>
      </c>
      <c r="C146" s="33" t="s">
        <v>178</v>
      </c>
      <c r="D146" s="33" t="s">
        <v>224</v>
      </c>
      <c r="E146" s="16">
        <v>500000</v>
      </c>
      <c r="F146" s="17">
        <v>500.1995</v>
      </c>
      <c r="G146" s="18">
        <f t="shared" si="2"/>
        <v>3.5000000000000003E-2</v>
      </c>
      <c r="H146" s="34">
        <v>7.8E-2</v>
      </c>
      <c r="I146" s="26"/>
    </row>
    <row r="147" spans="1:9" ht="13" customHeight="1">
      <c r="A147" s="3"/>
      <c r="B147" s="15" t="s">
        <v>179</v>
      </c>
      <c r="C147" s="33" t="s">
        <v>180</v>
      </c>
      <c r="D147" s="33" t="s">
        <v>224</v>
      </c>
      <c r="E147" s="16">
        <v>500000</v>
      </c>
      <c r="F147" s="17">
        <v>490.23200000000003</v>
      </c>
      <c r="G147" s="18">
        <f t="shared" si="2"/>
        <v>3.4299999999999997E-2</v>
      </c>
      <c r="H147" s="34">
        <v>8.1600000000000006E-2</v>
      </c>
      <c r="I147" s="26"/>
    </row>
    <row r="148" spans="1:9" ht="13" customHeight="1">
      <c r="A148" s="31"/>
      <c r="B148" s="15" t="s">
        <v>181</v>
      </c>
      <c r="C148" s="33" t="s">
        <v>182</v>
      </c>
      <c r="D148" s="33" t="s">
        <v>224</v>
      </c>
      <c r="E148" s="16">
        <v>500000</v>
      </c>
      <c r="F148" s="17">
        <v>495.63099999999997</v>
      </c>
      <c r="G148" s="18">
        <f t="shared" si="2"/>
        <v>3.4700000000000002E-2</v>
      </c>
      <c r="H148" s="34">
        <v>7.7700000000000005E-2</v>
      </c>
      <c r="I148" s="26"/>
    </row>
    <row r="149" spans="1:9" ht="13" customHeight="1">
      <c r="A149" s="31"/>
      <c r="B149" s="15" t="s">
        <v>183</v>
      </c>
      <c r="C149" s="33" t="s">
        <v>184</v>
      </c>
      <c r="D149" s="33" t="s">
        <v>226</v>
      </c>
      <c r="E149" s="16">
        <v>500000</v>
      </c>
      <c r="F149" s="17">
        <v>470.42399999999998</v>
      </c>
      <c r="G149" s="18">
        <f t="shared" si="2"/>
        <v>3.2899999999999999E-2</v>
      </c>
      <c r="H149" s="34">
        <v>7.3585999999999999E-2</v>
      </c>
      <c r="I149" s="26"/>
    </row>
    <row r="150" spans="1:9" ht="13" customHeight="1">
      <c r="A150" s="31"/>
      <c r="B150" s="15" t="s">
        <v>185</v>
      </c>
      <c r="C150" s="33" t="s">
        <v>186</v>
      </c>
      <c r="D150" s="33" t="s">
        <v>225</v>
      </c>
      <c r="E150" s="16">
        <v>500000</v>
      </c>
      <c r="F150" s="17">
        <v>493.5025</v>
      </c>
      <c r="G150" s="18">
        <f t="shared" si="2"/>
        <v>3.4500000000000003E-2</v>
      </c>
      <c r="H150" s="34">
        <v>8.5049E-2</v>
      </c>
      <c r="I150" s="26"/>
    </row>
    <row r="151" spans="1:9" ht="13" customHeight="1">
      <c r="A151" s="31"/>
      <c r="B151" s="15"/>
      <c r="C151" s="12"/>
      <c r="D151" s="12"/>
      <c r="E151" s="16"/>
      <c r="F151" s="21"/>
      <c r="G151" s="22"/>
      <c r="H151" s="34"/>
      <c r="I151" s="26"/>
    </row>
    <row r="152" spans="1:9" ht="13" customHeight="1">
      <c r="A152" s="3"/>
      <c r="B152" s="11" t="s">
        <v>10</v>
      </c>
      <c r="C152" s="12"/>
      <c r="D152" s="12"/>
      <c r="E152" s="12"/>
      <c r="F152" s="23">
        <f>SUM(F143:F151)</f>
        <v>3930.3629999999998</v>
      </c>
      <c r="G152" s="24">
        <f>F152/$F$174</f>
        <v>0.2748825182298007</v>
      </c>
      <c r="H152" s="25"/>
    </row>
    <row r="153" spans="1:9" ht="13" customHeight="1">
      <c r="A153" s="3"/>
      <c r="B153" s="27" t="s">
        <v>18</v>
      </c>
      <c r="C153" s="28"/>
      <c r="D153" s="28"/>
      <c r="E153" s="28"/>
      <c r="F153" s="29" t="s">
        <v>12</v>
      </c>
      <c r="G153" s="29" t="s">
        <v>12</v>
      </c>
      <c r="H153" s="25"/>
    </row>
    <row r="154" spans="1:9" ht="13" customHeight="1">
      <c r="A154" s="3"/>
      <c r="B154" s="27" t="s">
        <v>10</v>
      </c>
      <c r="C154" s="28"/>
      <c r="D154" s="28"/>
      <c r="E154" s="28"/>
      <c r="F154" s="29" t="s">
        <v>12</v>
      </c>
      <c r="G154" s="29" t="s">
        <v>12</v>
      </c>
      <c r="H154" s="25"/>
    </row>
    <row r="155" spans="1:9" ht="13" customHeight="1">
      <c r="A155" s="3"/>
      <c r="B155" s="27" t="s">
        <v>13</v>
      </c>
      <c r="C155" s="30"/>
      <c r="D155" s="28"/>
      <c r="E155" s="30"/>
      <c r="F155" s="23">
        <f>F152</f>
        <v>3930.3629999999998</v>
      </c>
      <c r="G155" s="24">
        <f>G152</f>
        <v>0.2748825182298007</v>
      </c>
      <c r="H155" s="25"/>
    </row>
    <row r="156" spans="1:9" ht="13" customHeight="1">
      <c r="A156" s="3"/>
      <c r="B156" s="11" t="s">
        <v>19</v>
      </c>
      <c r="C156" s="12"/>
      <c r="D156" s="12"/>
      <c r="E156" s="12"/>
      <c r="F156" s="12"/>
      <c r="G156" s="12"/>
      <c r="H156" s="13"/>
    </row>
    <row r="157" spans="1:9" ht="13" customHeight="1">
      <c r="A157" s="3"/>
      <c r="B157" s="11" t="s">
        <v>20</v>
      </c>
      <c r="C157" s="12"/>
      <c r="D157" s="12"/>
      <c r="E157" s="12"/>
      <c r="F157" s="3"/>
      <c r="G157" s="14"/>
      <c r="H157" s="13"/>
    </row>
    <row r="158" spans="1:9" ht="13" customHeight="1">
      <c r="A158" s="3"/>
      <c r="B158" s="15" t="s">
        <v>329</v>
      </c>
      <c r="C158" s="12" t="s">
        <v>187</v>
      </c>
      <c r="D158" s="33" t="s">
        <v>227</v>
      </c>
      <c r="E158" s="16">
        <v>500000</v>
      </c>
      <c r="F158" s="17">
        <v>491.79149999999998</v>
      </c>
      <c r="G158" s="18">
        <f>ROUND(F158/$F$174,4)</f>
        <v>3.44E-2</v>
      </c>
      <c r="H158" s="34">
        <v>7.0026000000000005E-2</v>
      </c>
    </row>
    <row r="159" spans="1:9" ht="13" customHeight="1">
      <c r="A159" s="3"/>
      <c r="B159" s="15" t="s">
        <v>188</v>
      </c>
      <c r="C159" s="12" t="s">
        <v>189</v>
      </c>
      <c r="D159" s="33" t="s">
        <v>227</v>
      </c>
      <c r="E159" s="16">
        <v>1500000</v>
      </c>
      <c r="F159" s="17">
        <v>1423.521</v>
      </c>
      <c r="G159" s="18">
        <f>ROUND(F159/$F$174,4)</f>
        <v>9.9599999999999994E-2</v>
      </c>
      <c r="H159" s="34">
        <v>7.3998999999999995E-2</v>
      </c>
    </row>
    <row r="160" spans="1:9" ht="13" customHeight="1">
      <c r="A160" s="3"/>
      <c r="B160" s="15" t="s">
        <v>190</v>
      </c>
      <c r="C160" s="12" t="s">
        <v>191</v>
      </c>
      <c r="D160" s="33" t="s">
        <v>228</v>
      </c>
      <c r="E160" s="16">
        <v>1500000</v>
      </c>
      <c r="F160" s="17">
        <v>1415.7855</v>
      </c>
      <c r="G160" s="18">
        <f>ROUND(F160/$F$174,4)</f>
        <v>9.9000000000000005E-2</v>
      </c>
      <c r="H160" s="34">
        <v>7.4099999999999999E-2</v>
      </c>
    </row>
    <row r="161" spans="1:8" ht="13" customHeight="1">
      <c r="A161" s="3"/>
      <c r="B161" s="11" t="s">
        <v>10</v>
      </c>
      <c r="C161" s="12"/>
      <c r="D161" s="12"/>
      <c r="E161" s="12"/>
      <c r="F161" s="23">
        <f>SUM(F158:F160)</f>
        <v>3331.098</v>
      </c>
      <c r="G161" s="24">
        <f>F161/$F$174</f>
        <v>0.23297100209579949</v>
      </c>
      <c r="H161" s="25"/>
    </row>
    <row r="162" spans="1:8" ht="13" customHeight="1">
      <c r="A162" s="3"/>
      <c r="B162" s="11"/>
      <c r="C162" s="12"/>
      <c r="D162" s="12"/>
      <c r="E162" s="12"/>
      <c r="F162" s="23"/>
      <c r="G162" s="24"/>
      <c r="H162" s="25"/>
    </row>
    <row r="163" spans="1:8" ht="13" customHeight="1">
      <c r="A163" s="3"/>
      <c r="B163" s="11" t="s">
        <v>20</v>
      </c>
      <c r="C163" s="12"/>
      <c r="D163" s="12"/>
      <c r="E163" s="12"/>
      <c r="F163" s="3"/>
      <c r="G163" s="14"/>
      <c r="H163" s="13"/>
    </row>
    <row r="164" spans="1:8" ht="13" customHeight="1">
      <c r="A164" s="3"/>
      <c r="B164" s="15" t="s">
        <v>192</v>
      </c>
      <c r="C164" s="12" t="s">
        <v>193</v>
      </c>
      <c r="D164" s="33" t="s">
        <v>226</v>
      </c>
      <c r="E164" s="16">
        <v>500000</v>
      </c>
      <c r="F164" s="17">
        <v>491.90600000000001</v>
      </c>
      <c r="G164" s="18">
        <f>ROUND(F164/$F$174,4)</f>
        <v>3.44E-2</v>
      </c>
      <c r="H164" s="34">
        <v>5.4600000000000003E-2</v>
      </c>
    </row>
    <row r="165" spans="1:8" ht="13" customHeight="1">
      <c r="A165" s="3"/>
      <c r="B165" s="15" t="s">
        <v>194</v>
      </c>
      <c r="C165" s="12" t="s">
        <v>195</v>
      </c>
      <c r="D165" s="33" t="s">
        <v>226</v>
      </c>
      <c r="E165" s="16">
        <v>500000</v>
      </c>
      <c r="F165" s="17">
        <v>495.02</v>
      </c>
      <c r="G165" s="18">
        <f>ROUND(F165/$F$174,4)</f>
        <v>3.4599999999999999E-2</v>
      </c>
      <c r="H165" s="34">
        <v>5.3999999999999999E-2</v>
      </c>
    </row>
    <row r="166" spans="1:8" ht="13" customHeight="1">
      <c r="A166" s="3"/>
      <c r="B166" s="15"/>
      <c r="C166" s="12"/>
      <c r="D166" s="33"/>
      <c r="E166" s="16"/>
      <c r="F166" s="17"/>
      <c r="G166" s="18"/>
      <c r="H166" s="34"/>
    </row>
    <row r="167" spans="1:8" ht="13" customHeight="1">
      <c r="A167" s="3"/>
      <c r="B167" s="11" t="s">
        <v>10</v>
      </c>
      <c r="C167" s="12"/>
      <c r="D167" s="12"/>
      <c r="E167" s="12"/>
      <c r="F167" s="23">
        <f>SUM(F164:F166)</f>
        <v>986.92599999999993</v>
      </c>
      <c r="G167" s="24">
        <f>F167/$F$174</f>
        <v>6.9023829144143761E-2</v>
      </c>
      <c r="H167" s="25"/>
    </row>
    <row r="168" spans="1:8" ht="13" customHeight="1">
      <c r="A168" s="3"/>
      <c r="B168" s="27" t="s">
        <v>13</v>
      </c>
      <c r="C168" s="30"/>
      <c r="D168" s="28"/>
      <c r="E168" s="30"/>
      <c r="F168" s="23">
        <f>F161+F167</f>
        <v>4318.0239999999994</v>
      </c>
      <c r="G168" s="24">
        <f>F168/$F$174</f>
        <v>0.3019948312399432</v>
      </c>
      <c r="H168" s="25"/>
    </row>
    <row r="169" spans="1:8" ht="13" customHeight="1">
      <c r="A169" s="3"/>
      <c r="B169" s="11" t="s">
        <v>21</v>
      </c>
      <c r="C169" s="12"/>
      <c r="D169" s="12"/>
      <c r="E169" s="12"/>
      <c r="F169" s="12"/>
      <c r="G169" s="12"/>
      <c r="H169" s="13"/>
    </row>
    <row r="170" spans="1:8" ht="13" customHeight="1">
      <c r="A170" s="31"/>
      <c r="B170" s="15" t="s">
        <v>22</v>
      </c>
      <c r="C170" s="12"/>
      <c r="D170" s="33"/>
      <c r="E170" s="16">
        <v>764250.32160000002</v>
      </c>
      <c r="F170" s="35">
        <v>764.03821920000007</v>
      </c>
      <c r="G170" s="18">
        <f t="shared" ref="G170" si="3">ROUND(F170/$F$174,4)</f>
        <v>5.3400000000000003E-2</v>
      </c>
      <c r="H170" s="36"/>
    </row>
    <row r="171" spans="1:8" ht="13" customHeight="1">
      <c r="A171" s="3"/>
      <c r="B171" s="11" t="s">
        <v>10</v>
      </c>
      <c r="C171" s="12"/>
      <c r="D171" s="12"/>
      <c r="E171" s="12"/>
      <c r="F171" s="23">
        <f>SUM(F170:F170)</f>
        <v>764.03821920000007</v>
      </c>
      <c r="G171" s="24">
        <f>F171/$F$174</f>
        <v>5.3435458688550777E-2</v>
      </c>
      <c r="H171" s="25"/>
    </row>
    <row r="172" spans="1:8" ht="13" customHeight="1">
      <c r="A172" s="3"/>
      <c r="B172" s="27" t="s">
        <v>13</v>
      </c>
      <c r="C172" s="30"/>
      <c r="D172" s="28"/>
      <c r="E172" s="30"/>
      <c r="F172" s="23">
        <f>F171</f>
        <v>764.03821920000007</v>
      </c>
      <c r="G172" s="24">
        <f>G171</f>
        <v>5.3435458688550777E-2</v>
      </c>
      <c r="H172" s="25"/>
    </row>
    <row r="173" spans="1:8" ht="13" customHeight="1">
      <c r="A173" s="3"/>
      <c r="B173" s="27" t="s">
        <v>23</v>
      </c>
      <c r="C173" s="12"/>
      <c r="D173" s="28"/>
      <c r="E173" s="12"/>
      <c r="F173" s="37">
        <f>F174-SUMIF(B:B,"Sub Total",F:F)+F139</f>
        <v>46.642198500000632</v>
      </c>
      <c r="G173" s="38">
        <f>ROUND(F173/$F$174,4)</f>
        <v>3.3E-3</v>
      </c>
      <c r="H173" s="25"/>
    </row>
    <row r="174" spans="1:8" ht="13" customHeight="1" thickBot="1">
      <c r="A174" s="3"/>
      <c r="B174" s="39" t="s">
        <v>24</v>
      </c>
      <c r="C174" s="40"/>
      <c r="D174" s="40"/>
      <c r="E174" s="40"/>
      <c r="F174" s="41">
        <v>14298.3374327</v>
      </c>
      <c r="G174" s="42">
        <f>G69+G152+G168+G171+G173</f>
        <v>1.0000379285375285</v>
      </c>
      <c r="H174" s="43"/>
    </row>
    <row r="175" spans="1:8" ht="13" customHeight="1">
      <c r="A175" s="3"/>
      <c r="B175" s="5"/>
      <c r="C175" s="3"/>
      <c r="D175" s="3"/>
      <c r="E175" s="3"/>
      <c r="F175" s="3"/>
      <c r="G175" s="3"/>
      <c r="H175" s="3"/>
    </row>
    <row r="176" spans="1:8" ht="13" customHeight="1">
      <c r="A176" s="3"/>
      <c r="C176" s="3"/>
      <c r="D176" s="3"/>
      <c r="E176" s="3"/>
      <c r="F176" s="3"/>
      <c r="G176" s="3"/>
      <c r="H176" s="3"/>
    </row>
    <row r="177" spans="1:8" ht="13" customHeight="1">
      <c r="A177" s="3"/>
      <c r="B177" s="102" t="s">
        <v>25</v>
      </c>
      <c r="C177" s="3"/>
      <c r="D177" s="3"/>
      <c r="E177" s="3"/>
      <c r="F177" s="3"/>
      <c r="G177" s="3"/>
      <c r="H177" s="3"/>
    </row>
    <row r="178" spans="1:8" ht="13" customHeight="1">
      <c r="A178" s="3"/>
      <c r="B178" s="103"/>
      <c r="C178" s="103"/>
      <c r="D178" s="103"/>
      <c r="E178" s="103"/>
      <c r="F178" s="103"/>
      <c r="G178" s="103"/>
      <c r="H178" s="103"/>
    </row>
    <row r="179" spans="1:8">
      <c r="B179" t="s">
        <v>26</v>
      </c>
      <c r="C179" t="s">
        <v>27</v>
      </c>
      <c r="D179" s="20"/>
    </row>
    <row r="180" spans="1:8">
      <c r="B180" t="s">
        <v>28</v>
      </c>
      <c r="C180" t="s">
        <v>27</v>
      </c>
      <c r="D180" s="20"/>
    </row>
    <row r="181" spans="1:8">
      <c r="B181" t="s">
        <v>29</v>
      </c>
      <c r="D181" s="20"/>
    </row>
    <row r="182" spans="1:8" ht="18" customHeight="1">
      <c r="B182" s="44" t="s">
        <v>30</v>
      </c>
      <c r="C182" s="100" t="s">
        <v>325</v>
      </c>
      <c r="D182" s="100" t="s">
        <v>327</v>
      </c>
    </row>
    <row r="183" spans="1:8">
      <c r="B183" s="45" t="s">
        <v>31</v>
      </c>
      <c r="C183" s="99">
        <v>10.129</v>
      </c>
      <c r="D183" s="99">
        <v>10.154999999999999</v>
      </c>
    </row>
    <row r="184" spans="1:8">
      <c r="B184" s="45" t="s">
        <v>32</v>
      </c>
      <c r="C184" s="99">
        <v>10.128</v>
      </c>
      <c r="D184" s="99">
        <v>10.154</v>
      </c>
    </row>
    <row r="185" spans="1:8">
      <c r="B185" s="45" t="s">
        <v>326</v>
      </c>
      <c r="C185" s="99">
        <v>10.037000000000001</v>
      </c>
      <c r="D185" s="99">
        <v>10.061999999999999</v>
      </c>
    </row>
    <row r="186" spans="1:8">
      <c r="B186" s="45" t="s">
        <v>33</v>
      </c>
      <c r="C186" s="99">
        <v>10.117000000000001</v>
      </c>
      <c r="D186" s="99">
        <v>10.141</v>
      </c>
    </row>
    <row r="187" spans="1:8">
      <c r="B187" s="45" t="s">
        <v>34</v>
      </c>
      <c r="C187" s="99">
        <v>10.117000000000001</v>
      </c>
      <c r="D187" s="99">
        <v>10.141</v>
      </c>
    </row>
    <row r="189" spans="1:8">
      <c r="B189" t="s">
        <v>35</v>
      </c>
      <c r="C189" s="47"/>
      <c r="D189" s="46"/>
    </row>
    <row r="190" spans="1:8">
      <c r="C190" s="47"/>
      <c r="D190" s="46"/>
    </row>
    <row r="191" spans="1:8">
      <c r="B191" t="s">
        <v>36</v>
      </c>
      <c r="C191" s="47" t="s">
        <v>27</v>
      </c>
      <c r="D191" s="46"/>
    </row>
    <row r="192" spans="1:8">
      <c r="B192" t="s">
        <v>37</v>
      </c>
      <c r="C192" s="47" t="s">
        <v>27</v>
      </c>
      <c r="D192" s="46"/>
    </row>
    <row r="193" spans="1:6">
      <c r="B193" t="s">
        <v>38</v>
      </c>
      <c r="C193" s="101" t="s">
        <v>323</v>
      </c>
      <c r="D193" s="20"/>
    </row>
    <row r="194" spans="1:6">
      <c r="B194" t="s">
        <v>39</v>
      </c>
      <c r="C194" s="101" t="s">
        <v>27</v>
      </c>
      <c r="D194" s="20"/>
    </row>
    <row r="195" spans="1:6">
      <c r="B195" t="s">
        <v>40</v>
      </c>
      <c r="C195" s="101" t="s">
        <v>324</v>
      </c>
      <c r="D195" s="20"/>
    </row>
    <row r="196" spans="1:6">
      <c r="B196" s="48" t="s">
        <v>41</v>
      </c>
      <c r="C196" t="s">
        <v>27</v>
      </c>
      <c r="D196" s="20"/>
    </row>
    <row r="197" spans="1:6">
      <c r="B197" t="s">
        <v>42</v>
      </c>
      <c r="C197" t="s">
        <v>27</v>
      </c>
      <c r="D197" s="20"/>
    </row>
    <row r="198" spans="1:6" ht="15" thickBot="1"/>
    <row r="199" spans="1:6">
      <c r="A199" s="49"/>
      <c r="B199" s="50" t="s">
        <v>286</v>
      </c>
      <c r="C199" s="50"/>
      <c r="D199" s="50"/>
      <c r="E199" s="50"/>
      <c r="F199" s="51"/>
    </row>
    <row r="200" spans="1:6">
      <c r="A200" s="52"/>
      <c r="B200" s="53" t="s">
        <v>0</v>
      </c>
      <c r="C200" s="53"/>
      <c r="D200" s="53"/>
      <c r="E200" s="53"/>
      <c r="F200" s="54"/>
    </row>
    <row r="201" spans="1:6">
      <c r="A201" s="52"/>
      <c r="B201" s="53"/>
      <c r="C201" s="53"/>
      <c r="D201" s="53"/>
      <c r="E201" s="53"/>
      <c r="F201" s="54"/>
    </row>
    <row r="202" spans="1:6">
      <c r="A202" s="55">
        <v>1</v>
      </c>
      <c r="B202" s="56" t="s">
        <v>287</v>
      </c>
      <c r="C202" s="57">
        <v>46157</v>
      </c>
      <c r="D202" s="56"/>
      <c r="E202" s="56"/>
      <c r="F202" s="58"/>
    </row>
    <row r="203" spans="1:6" ht="70">
      <c r="A203" s="52"/>
      <c r="B203" s="59" t="s">
        <v>288</v>
      </c>
      <c r="C203" s="60" t="s">
        <v>289</v>
      </c>
      <c r="D203" s="60" t="s">
        <v>290</v>
      </c>
      <c r="E203" s="60" t="s">
        <v>291</v>
      </c>
      <c r="F203" s="61" t="s">
        <v>292</v>
      </c>
    </row>
    <row r="204" spans="1:6">
      <c r="A204" s="52"/>
      <c r="B204" s="62" t="s">
        <v>92</v>
      </c>
      <c r="C204" s="63" t="s">
        <v>293</v>
      </c>
      <c r="D204" s="64">
        <v>7628.75</v>
      </c>
      <c r="E204" s="65">
        <v>8094.5</v>
      </c>
      <c r="F204" s="66">
        <v>10.7249813</v>
      </c>
    </row>
    <row r="205" spans="1:6">
      <c r="A205" s="52"/>
      <c r="B205" s="62" t="s">
        <v>100</v>
      </c>
      <c r="C205" s="63" t="s">
        <v>293</v>
      </c>
      <c r="D205" s="64">
        <v>445.69</v>
      </c>
      <c r="E205" s="65">
        <v>424.85</v>
      </c>
      <c r="F205" s="66">
        <v>11.8744894</v>
      </c>
    </row>
    <row r="206" spans="1:6">
      <c r="A206" s="52"/>
      <c r="B206" s="62" t="s">
        <v>74</v>
      </c>
      <c r="C206" s="63" t="s">
        <v>293</v>
      </c>
      <c r="D206" s="64">
        <v>1363.0477960000001</v>
      </c>
      <c r="E206" s="65">
        <v>1338.7</v>
      </c>
      <c r="F206" s="66">
        <v>27.1922675</v>
      </c>
    </row>
    <row r="207" spans="1:6">
      <c r="A207" s="52"/>
      <c r="B207" s="62" t="s">
        <v>138</v>
      </c>
      <c r="C207" s="63" t="s">
        <v>293</v>
      </c>
      <c r="D207" s="64">
        <v>379.88335799999999</v>
      </c>
      <c r="E207" s="65">
        <v>387.2</v>
      </c>
      <c r="F207" s="66">
        <v>16.430879999999998</v>
      </c>
    </row>
    <row r="208" spans="1:6">
      <c r="A208" s="52"/>
      <c r="B208" s="62" t="s">
        <v>44</v>
      </c>
      <c r="C208" s="63" t="s">
        <v>293</v>
      </c>
      <c r="D208" s="64">
        <v>1012.3375</v>
      </c>
      <c r="E208" s="65">
        <v>992.5</v>
      </c>
      <c r="F208" s="66">
        <v>24.0657</v>
      </c>
    </row>
    <row r="209" spans="1:6">
      <c r="A209" s="52"/>
      <c r="B209" s="62" t="s">
        <v>96</v>
      </c>
      <c r="C209" s="63" t="s">
        <v>293</v>
      </c>
      <c r="D209" s="64">
        <v>915.16</v>
      </c>
      <c r="E209" s="65">
        <v>910.15</v>
      </c>
      <c r="F209" s="66">
        <v>13.122393799999999</v>
      </c>
    </row>
    <row r="210" spans="1:6">
      <c r="A210" s="52"/>
      <c r="B210" s="62" t="s">
        <v>98</v>
      </c>
      <c r="C210" s="63" t="s">
        <v>293</v>
      </c>
      <c r="D210" s="64">
        <v>148.55690000000001</v>
      </c>
      <c r="E210" s="65">
        <v>142.31</v>
      </c>
      <c r="F210" s="66">
        <v>21.477094600000001</v>
      </c>
    </row>
    <row r="211" spans="1:6">
      <c r="A211" s="52"/>
      <c r="B211" s="62" t="s">
        <v>68</v>
      </c>
      <c r="C211" s="63" t="s">
        <v>293</v>
      </c>
      <c r="D211" s="64">
        <v>308.85666700000002</v>
      </c>
      <c r="E211" s="65">
        <v>309.5</v>
      </c>
      <c r="F211" s="66">
        <v>26.271599999999999</v>
      </c>
    </row>
    <row r="212" spans="1:6">
      <c r="A212" s="52"/>
      <c r="B212" s="62" t="s">
        <v>134</v>
      </c>
      <c r="C212" s="63" t="s">
        <v>293</v>
      </c>
      <c r="D212" s="64">
        <v>244.74119999999999</v>
      </c>
      <c r="E212" s="65">
        <v>233.17</v>
      </c>
      <c r="F212" s="66">
        <v>50.417550999999996</v>
      </c>
    </row>
    <row r="213" spans="1:6">
      <c r="A213" s="52"/>
      <c r="B213" s="62" t="s">
        <v>136</v>
      </c>
      <c r="C213" s="63" t="s">
        <v>293</v>
      </c>
      <c r="D213" s="64">
        <v>1256.95002</v>
      </c>
      <c r="E213" s="65">
        <v>1281.4000000000001</v>
      </c>
      <c r="F213" s="66">
        <v>56.496015</v>
      </c>
    </row>
    <row r="214" spans="1:6">
      <c r="A214" s="52"/>
      <c r="B214" s="62" t="s">
        <v>72</v>
      </c>
      <c r="C214" s="63" t="s">
        <v>293</v>
      </c>
      <c r="D214" s="64">
        <v>4087.9346089999999</v>
      </c>
      <c r="E214" s="65">
        <v>3870.8</v>
      </c>
      <c r="F214" s="66">
        <v>32.396819000000001</v>
      </c>
    </row>
    <row r="215" spans="1:6">
      <c r="A215" s="52"/>
      <c r="B215" s="62" t="s">
        <v>144</v>
      </c>
      <c r="C215" s="63" t="s">
        <v>293</v>
      </c>
      <c r="D215" s="64">
        <v>287.02269999999999</v>
      </c>
      <c r="E215" s="65">
        <v>300.3</v>
      </c>
      <c r="F215" s="66">
        <v>13.258698799999999</v>
      </c>
    </row>
    <row r="216" spans="1:6">
      <c r="A216" s="52"/>
      <c r="B216" s="62" t="s">
        <v>104</v>
      </c>
      <c r="C216" s="63" t="s">
        <v>293</v>
      </c>
      <c r="D216" s="64">
        <v>142.07333299999999</v>
      </c>
      <c r="E216" s="65">
        <v>128.44</v>
      </c>
      <c r="F216" s="66">
        <v>21.453174000000001</v>
      </c>
    </row>
    <row r="217" spans="1:6">
      <c r="A217" s="52"/>
      <c r="B217" s="62" t="s">
        <v>58</v>
      </c>
      <c r="C217" s="63" t="s">
        <v>293</v>
      </c>
      <c r="D217" s="64">
        <v>343.5</v>
      </c>
      <c r="E217" s="65">
        <v>357.85</v>
      </c>
      <c r="F217" s="66">
        <v>14.508883500000001</v>
      </c>
    </row>
    <row r="218" spans="1:6">
      <c r="A218" s="52"/>
      <c r="B218" s="62" t="s">
        <v>86</v>
      </c>
      <c r="C218" s="63" t="s">
        <v>293</v>
      </c>
      <c r="D218" s="64">
        <v>1439.8923</v>
      </c>
      <c r="E218" s="65">
        <v>1304.2</v>
      </c>
      <c r="F218" s="66">
        <v>57.2250218</v>
      </c>
    </row>
    <row r="219" spans="1:6">
      <c r="A219" s="52"/>
      <c r="B219" s="62" t="s">
        <v>88</v>
      </c>
      <c r="C219" s="63" t="s">
        <v>293</v>
      </c>
      <c r="D219" s="64">
        <v>2518.9666990000001</v>
      </c>
      <c r="E219" s="65">
        <v>2719.7</v>
      </c>
      <c r="F219" s="66">
        <v>12.905313899999999</v>
      </c>
    </row>
    <row r="220" spans="1:6">
      <c r="A220" s="52"/>
      <c r="B220" s="62" t="s">
        <v>50</v>
      </c>
      <c r="C220" s="63" t="s">
        <v>293</v>
      </c>
      <c r="D220" s="64">
        <v>1237.3196</v>
      </c>
      <c r="E220" s="65">
        <v>1381.7</v>
      </c>
      <c r="F220" s="66">
        <v>56.323250999999999</v>
      </c>
    </row>
    <row r="221" spans="1:6">
      <c r="A221" s="52"/>
      <c r="B221" s="62" t="s">
        <v>94</v>
      </c>
      <c r="C221" s="63" t="s">
        <v>293</v>
      </c>
      <c r="D221" s="64">
        <v>2500.2455020000002</v>
      </c>
      <c r="E221" s="65">
        <v>2614</v>
      </c>
      <c r="F221" s="66">
        <v>12.681900000000001</v>
      </c>
    </row>
    <row r="222" spans="1:6">
      <c r="A222" s="52"/>
      <c r="B222" s="62" t="s">
        <v>294</v>
      </c>
      <c r="C222" s="63" t="s">
        <v>293</v>
      </c>
      <c r="D222" s="64">
        <v>265.5231</v>
      </c>
      <c r="E222" s="65">
        <v>261.89999999999998</v>
      </c>
      <c r="F222" s="66">
        <v>19.600556600000001</v>
      </c>
    </row>
    <row r="223" spans="1:6">
      <c r="A223" s="52"/>
      <c r="B223" s="62" t="s">
        <v>102</v>
      </c>
      <c r="C223" s="63" t="s">
        <v>293</v>
      </c>
      <c r="D223" s="64">
        <v>1831.1188</v>
      </c>
      <c r="E223" s="65">
        <v>1904.3</v>
      </c>
      <c r="F223" s="66">
        <v>25.610517999999999</v>
      </c>
    </row>
    <row r="224" spans="1:6">
      <c r="A224" s="52"/>
      <c r="B224" s="62" t="s">
        <v>295</v>
      </c>
      <c r="C224" s="63" t="s">
        <v>293</v>
      </c>
      <c r="D224" s="64">
        <v>1699.6</v>
      </c>
      <c r="E224" s="65">
        <v>1551.1</v>
      </c>
      <c r="F224" s="66">
        <v>4.1836063000000001</v>
      </c>
    </row>
    <row r="225" spans="1:6">
      <c r="A225" s="52"/>
      <c r="B225" s="62" t="s">
        <v>60</v>
      </c>
      <c r="C225" s="63" t="s">
        <v>293</v>
      </c>
      <c r="D225" s="64">
        <v>294.10000000000002</v>
      </c>
      <c r="E225" s="65">
        <v>302.10000000000002</v>
      </c>
      <c r="F225" s="66">
        <v>1.0663830000000001</v>
      </c>
    </row>
    <row r="226" spans="1:6">
      <c r="A226" s="52"/>
      <c r="B226" s="62" t="s">
        <v>54</v>
      </c>
      <c r="C226" s="63" t="s">
        <v>293</v>
      </c>
      <c r="D226" s="64">
        <v>466.95</v>
      </c>
      <c r="E226" s="65">
        <v>477.05</v>
      </c>
      <c r="F226" s="66">
        <v>16.3604205</v>
      </c>
    </row>
    <row r="227" spans="1:6">
      <c r="A227" s="52"/>
      <c r="B227" s="62" t="s">
        <v>108</v>
      </c>
      <c r="C227" s="63" t="s">
        <v>293</v>
      </c>
      <c r="D227" s="64">
        <v>6516.5</v>
      </c>
      <c r="E227" s="65">
        <v>6782.5</v>
      </c>
      <c r="F227" s="66">
        <v>11.965175</v>
      </c>
    </row>
    <row r="228" spans="1:6">
      <c r="A228" s="52"/>
      <c r="B228" s="62" t="s">
        <v>84</v>
      </c>
      <c r="C228" s="63" t="s">
        <v>293</v>
      </c>
      <c r="D228" s="64">
        <v>591.42309999999998</v>
      </c>
      <c r="E228" s="65">
        <v>566.35</v>
      </c>
      <c r="F228" s="66">
        <v>21.517004400000001</v>
      </c>
    </row>
    <row r="229" spans="1:6">
      <c r="A229" s="52"/>
      <c r="B229" s="62" t="s">
        <v>78</v>
      </c>
      <c r="C229" s="63" t="s">
        <v>293</v>
      </c>
      <c r="D229" s="64">
        <v>297.56</v>
      </c>
      <c r="E229" s="65">
        <v>281.7</v>
      </c>
      <c r="F229" s="66">
        <v>12.442375</v>
      </c>
    </row>
    <row r="230" spans="1:6">
      <c r="A230" s="52"/>
      <c r="B230" s="62" t="s">
        <v>112</v>
      </c>
      <c r="C230" s="63" t="s">
        <v>293</v>
      </c>
      <c r="D230" s="64">
        <v>2424.38</v>
      </c>
      <c r="E230" s="65">
        <v>2329.1999999999998</v>
      </c>
      <c r="F230" s="66">
        <v>30.08145</v>
      </c>
    </row>
    <row r="231" spans="1:6">
      <c r="A231" s="52"/>
      <c r="B231" s="62" t="s">
        <v>114</v>
      </c>
      <c r="C231" s="63" t="s">
        <v>293</v>
      </c>
      <c r="D231" s="64">
        <v>1086.95</v>
      </c>
      <c r="E231" s="65">
        <v>1038.8</v>
      </c>
      <c r="F231" s="66">
        <v>11.027279999999999</v>
      </c>
    </row>
    <row r="232" spans="1:6">
      <c r="A232" s="52"/>
      <c r="B232" s="62" t="s">
        <v>116</v>
      </c>
      <c r="C232" s="63" t="s">
        <v>293</v>
      </c>
      <c r="D232" s="64">
        <v>1879.5</v>
      </c>
      <c r="E232" s="65">
        <v>1715.1</v>
      </c>
      <c r="F232" s="66">
        <v>1.1285409</v>
      </c>
    </row>
    <row r="233" spans="1:6">
      <c r="A233" s="52"/>
      <c r="B233" s="62" t="s">
        <v>118</v>
      </c>
      <c r="C233" s="63" t="s">
        <v>293</v>
      </c>
      <c r="D233" s="64">
        <v>2805.8</v>
      </c>
      <c r="E233" s="65">
        <v>2703.8</v>
      </c>
      <c r="F233" s="66">
        <v>10.121814000000001</v>
      </c>
    </row>
    <row r="234" spans="1:6">
      <c r="A234" s="52"/>
      <c r="B234" s="62" t="s">
        <v>120</v>
      </c>
      <c r="C234" s="63" t="s">
        <v>293</v>
      </c>
      <c r="D234" s="64">
        <v>796.7</v>
      </c>
      <c r="E234" s="65">
        <v>768.1</v>
      </c>
      <c r="F234" s="66">
        <v>45.552009299999995</v>
      </c>
    </row>
    <row r="235" spans="1:6">
      <c r="A235" s="52"/>
      <c r="B235" s="62" t="s">
        <v>296</v>
      </c>
      <c r="C235" s="63" t="s">
        <v>293</v>
      </c>
      <c r="D235" s="64">
        <v>629.25623800000005</v>
      </c>
      <c r="E235" s="65">
        <v>609.35</v>
      </c>
      <c r="F235" s="110">
        <v>16.622858999999998</v>
      </c>
    </row>
    <row r="236" spans="1:6">
      <c r="A236" s="52"/>
      <c r="B236" s="62" t="s">
        <v>296</v>
      </c>
      <c r="C236" s="63" t="s">
        <v>293</v>
      </c>
      <c r="D236" s="64">
        <v>606.58330000000001</v>
      </c>
      <c r="E236" s="65">
        <v>611.1</v>
      </c>
      <c r="F236" s="111"/>
    </row>
    <row r="237" spans="1:6">
      <c r="A237" s="52"/>
      <c r="B237" s="62" t="s">
        <v>124</v>
      </c>
      <c r="C237" s="63" t="s">
        <v>293</v>
      </c>
      <c r="D237" s="64">
        <v>382.35829999999999</v>
      </c>
      <c r="E237" s="65">
        <v>366.35</v>
      </c>
      <c r="F237" s="66">
        <v>31.242115099999999</v>
      </c>
    </row>
    <row r="238" spans="1:6">
      <c r="A238" s="52"/>
      <c r="B238" s="62" t="s">
        <v>62</v>
      </c>
      <c r="C238" s="63" t="s">
        <v>293</v>
      </c>
      <c r="D238" s="64">
        <v>1321.0944500000001</v>
      </c>
      <c r="E238" s="65">
        <v>1248.7</v>
      </c>
      <c r="F238" s="66">
        <v>27.753327000000002</v>
      </c>
    </row>
    <row r="239" spans="1:6">
      <c r="A239" s="52"/>
      <c r="B239" s="62" t="s">
        <v>64</v>
      </c>
      <c r="C239" s="63" t="s">
        <v>293</v>
      </c>
      <c r="D239" s="64">
        <v>648.95000000000005</v>
      </c>
      <c r="E239" s="65">
        <v>655.75</v>
      </c>
      <c r="F239" s="66">
        <v>9.9824999999999999</v>
      </c>
    </row>
    <row r="240" spans="1:6">
      <c r="A240" s="52"/>
      <c r="B240" s="62" t="s">
        <v>126</v>
      </c>
      <c r="C240" s="63" t="s">
        <v>293</v>
      </c>
      <c r="D240" s="64">
        <v>4257.9250000000002</v>
      </c>
      <c r="E240" s="65">
        <v>4313.7</v>
      </c>
      <c r="F240" s="66">
        <v>22.254947999999999</v>
      </c>
    </row>
    <row r="241" spans="1:6">
      <c r="A241" s="52"/>
      <c r="B241" s="62" t="s">
        <v>128</v>
      </c>
      <c r="C241" s="63" t="s">
        <v>293</v>
      </c>
      <c r="D241" s="64">
        <v>916.38670000000002</v>
      </c>
      <c r="E241" s="65">
        <v>888.9</v>
      </c>
      <c r="F241" s="66">
        <v>21.196507499999999</v>
      </c>
    </row>
    <row r="242" spans="1:6">
      <c r="A242" s="52"/>
      <c r="B242" s="62" t="s">
        <v>130</v>
      </c>
      <c r="C242" s="63" t="s">
        <v>293</v>
      </c>
      <c r="D242" s="64">
        <v>405.07729999999998</v>
      </c>
      <c r="E242" s="65">
        <v>431.2</v>
      </c>
      <c r="F242" s="66">
        <v>16.166523999999999</v>
      </c>
    </row>
    <row r="243" spans="1:6">
      <c r="A243" s="52"/>
      <c r="B243" s="62" t="s">
        <v>132</v>
      </c>
      <c r="C243" s="63" t="s">
        <v>293</v>
      </c>
      <c r="D243" s="64">
        <v>146.73249999999999</v>
      </c>
      <c r="E243" s="65">
        <v>134.82</v>
      </c>
      <c r="F243" s="66">
        <v>4.9546964999999998</v>
      </c>
    </row>
    <row r="244" spans="1:6">
      <c r="A244" s="52"/>
      <c r="B244" s="62" t="s">
        <v>70</v>
      </c>
      <c r="C244" s="63" t="s">
        <v>293</v>
      </c>
      <c r="D244" s="64">
        <v>549.70000000000005</v>
      </c>
      <c r="E244" s="65">
        <v>547.1</v>
      </c>
      <c r="F244" s="66">
        <v>24.121955</v>
      </c>
    </row>
    <row r="245" spans="1:6">
      <c r="A245" s="52"/>
      <c r="B245" s="62" t="s">
        <v>66</v>
      </c>
      <c r="C245" s="63" t="s">
        <v>293</v>
      </c>
      <c r="D245" s="64">
        <v>3146.35</v>
      </c>
      <c r="E245" s="65">
        <v>3121.6</v>
      </c>
      <c r="F245" s="110">
        <v>30.511990000000001</v>
      </c>
    </row>
    <row r="246" spans="1:6">
      <c r="A246" s="52"/>
      <c r="B246" s="62" t="s">
        <v>66</v>
      </c>
      <c r="C246" s="63" t="s">
        <v>293</v>
      </c>
      <c r="D246" s="64">
        <v>3141</v>
      </c>
      <c r="E246" s="65">
        <v>3143.4</v>
      </c>
      <c r="F246" s="111"/>
    </row>
    <row r="247" spans="1:6">
      <c r="A247" s="52"/>
      <c r="B247" s="62" t="s">
        <v>76</v>
      </c>
      <c r="C247" s="63" t="s">
        <v>293</v>
      </c>
      <c r="D247" s="64">
        <v>13295.375</v>
      </c>
      <c r="E247" s="65">
        <v>13216</v>
      </c>
      <c r="F247" s="66">
        <v>9.3530800000000003</v>
      </c>
    </row>
    <row r="248" spans="1:6">
      <c r="A248" s="52"/>
      <c r="B248" s="62" t="s">
        <v>140</v>
      </c>
      <c r="C248" s="63" t="s">
        <v>293</v>
      </c>
      <c r="D248" s="64">
        <v>1601.5</v>
      </c>
      <c r="E248" s="65">
        <v>1602.1</v>
      </c>
      <c r="F248" s="66">
        <v>9.1543519999999994</v>
      </c>
    </row>
    <row r="249" spans="1:6">
      <c r="A249" s="52"/>
      <c r="B249" s="62" t="s">
        <v>142</v>
      </c>
      <c r="C249" s="63" t="s">
        <v>293</v>
      </c>
      <c r="D249" s="64">
        <v>128.05170000000001</v>
      </c>
      <c r="E249" s="65">
        <v>130.29</v>
      </c>
      <c r="F249" s="66">
        <v>11.0516054</v>
      </c>
    </row>
    <row r="250" spans="1:6">
      <c r="A250" s="52"/>
      <c r="B250" s="62" t="s">
        <v>146</v>
      </c>
      <c r="C250" s="63" t="s">
        <v>293</v>
      </c>
      <c r="D250" s="64">
        <v>113.04</v>
      </c>
      <c r="E250" s="65">
        <v>102.29</v>
      </c>
      <c r="F250" s="66">
        <v>19.747343999999998</v>
      </c>
    </row>
    <row r="251" spans="1:6">
      <c r="A251" s="52"/>
      <c r="B251" s="62" t="s">
        <v>148</v>
      </c>
      <c r="C251" s="63" t="s">
        <v>293</v>
      </c>
      <c r="D251" s="64">
        <v>324.8</v>
      </c>
      <c r="E251" s="65">
        <v>338.9</v>
      </c>
      <c r="F251" s="66">
        <v>24.379523300000002</v>
      </c>
    </row>
    <row r="252" spans="1:6">
      <c r="A252" s="52"/>
      <c r="B252" s="62" t="s">
        <v>150</v>
      </c>
      <c r="C252" s="63" t="s">
        <v>293</v>
      </c>
      <c r="D252" s="64">
        <v>358.44330000000002</v>
      </c>
      <c r="E252" s="65">
        <v>346.55</v>
      </c>
      <c r="F252" s="66">
        <v>16.003942500000001</v>
      </c>
    </row>
    <row r="253" spans="1:6">
      <c r="A253" s="52"/>
      <c r="B253" s="62" t="s">
        <v>152</v>
      </c>
      <c r="C253" s="63" t="s">
        <v>293</v>
      </c>
      <c r="D253" s="64">
        <v>145.52000000000001</v>
      </c>
      <c r="E253" s="65">
        <v>142.6</v>
      </c>
      <c r="F253" s="66">
        <v>28.134512999999998</v>
      </c>
    </row>
    <row r="254" spans="1:6">
      <c r="A254" s="52"/>
      <c r="B254" s="62" t="s">
        <v>154</v>
      </c>
      <c r="C254" s="63" t="s">
        <v>293</v>
      </c>
      <c r="D254" s="64">
        <v>1742.0706</v>
      </c>
      <c r="E254" s="65">
        <v>1876.8</v>
      </c>
      <c r="F254" s="66">
        <v>19.763401000000002</v>
      </c>
    </row>
    <row r="255" spans="1:6">
      <c r="A255" s="52"/>
      <c r="B255" s="62" t="s">
        <v>156</v>
      </c>
      <c r="C255" s="63" t="s">
        <v>293</v>
      </c>
      <c r="D255" s="64">
        <v>1161.1181999999999</v>
      </c>
      <c r="E255" s="65">
        <v>1228.5999999999999</v>
      </c>
      <c r="F255" s="66">
        <v>13.1932955</v>
      </c>
    </row>
    <row r="256" spans="1:6">
      <c r="A256" s="52"/>
      <c r="B256" s="62" t="s">
        <v>80</v>
      </c>
      <c r="C256" s="63" t="s">
        <v>293</v>
      </c>
      <c r="D256" s="64">
        <v>3572.7</v>
      </c>
      <c r="E256" s="65">
        <v>3475.9</v>
      </c>
      <c r="F256" s="66">
        <v>5.5899943999999993</v>
      </c>
    </row>
    <row r="257" spans="1:6">
      <c r="A257" s="52"/>
      <c r="B257" s="62" t="s">
        <v>160</v>
      </c>
      <c r="C257" s="63" t="s">
        <v>293</v>
      </c>
      <c r="D257" s="64">
        <v>1324.8</v>
      </c>
      <c r="E257" s="65">
        <v>1324</v>
      </c>
      <c r="F257" s="66">
        <v>8.4135600000000004</v>
      </c>
    </row>
    <row r="258" spans="1:6">
      <c r="A258" s="52"/>
      <c r="B258" s="62" t="s">
        <v>162</v>
      </c>
      <c r="C258" s="63" t="s">
        <v>293</v>
      </c>
      <c r="D258" s="64">
        <v>649.26</v>
      </c>
      <c r="E258" s="65">
        <v>633.35</v>
      </c>
      <c r="F258" s="66">
        <v>9.4665212000000007</v>
      </c>
    </row>
    <row r="259" spans="1:6">
      <c r="A259" s="52"/>
      <c r="B259" s="62" t="s">
        <v>46</v>
      </c>
      <c r="C259" s="63" t="s">
        <v>293</v>
      </c>
      <c r="D259" s="64">
        <v>1327.3529000000001</v>
      </c>
      <c r="E259" s="65">
        <v>1246.7</v>
      </c>
      <c r="F259" s="66">
        <v>23.3999156</v>
      </c>
    </row>
    <row r="260" spans="1:6">
      <c r="A260" s="52"/>
      <c r="B260" s="62" t="s">
        <v>158</v>
      </c>
      <c r="C260" s="63" t="s">
        <v>293</v>
      </c>
      <c r="D260" s="64">
        <v>4461.1000000000004</v>
      </c>
      <c r="E260" s="65">
        <v>4167.6000000000004</v>
      </c>
      <c r="F260" s="66">
        <v>21.9360435</v>
      </c>
    </row>
    <row r="261" spans="1:6">
      <c r="A261" s="52"/>
      <c r="B261" s="62" t="s">
        <v>48</v>
      </c>
      <c r="C261" s="63" t="s">
        <v>293</v>
      </c>
      <c r="D261" s="64">
        <v>257.55500000000001</v>
      </c>
      <c r="E261" s="65">
        <v>241.82</v>
      </c>
      <c r="F261" s="66">
        <v>22.214435600000002</v>
      </c>
    </row>
    <row r="262" spans="1:6">
      <c r="A262" s="52"/>
      <c r="B262" s="62" t="s">
        <v>297</v>
      </c>
      <c r="C262" s="63" t="s">
        <v>293</v>
      </c>
      <c r="D262" s="64">
        <v>221.68</v>
      </c>
      <c r="E262" s="65">
        <v>221.87</v>
      </c>
      <c r="F262" s="66">
        <v>10.537367399999999</v>
      </c>
    </row>
    <row r="263" spans="1:6">
      <c r="A263" s="52"/>
      <c r="B263" s="62" t="s">
        <v>90</v>
      </c>
      <c r="C263" s="63" t="s">
        <v>293</v>
      </c>
      <c r="D263" s="64">
        <v>463.6</v>
      </c>
      <c r="E263" s="65">
        <v>434.25</v>
      </c>
      <c r="F263" s="66">
        <v>25.350570000000001</v>
      </c>
    </row>
    <row r="264" spans="1:6">
      <c r="A264" s="52"/>
      <c r="B264" s="62" t="s">
        <v>110</v>
      </c>
      <c r="C264" s="63" t="s">
        <v>293</v>
      </c>
      <c r="D264" s="64">
        <v>356.3</v>
      </c>
      <c r="E264" s="65">
        <v>349.05</v>
      </c>
      <c r="F264" s="66">
        <v>3.6766844999999999</v>
      </c>
    </row>
    <row r="265" spans="1:6">
      <c r="A265" s="52"/>
      <c r="B265" s="62" t="s">
        <v>56</v>
      </c>
      <c r="C265" s="63" t="s">
        <v>293</v>
      </c>
      <c r="D265" s="64">
        <v>1100.7643009999999</v>
      </c>
      <c r="E265" s="65">
        <v>962.9</v>
      </c>
      <c r="F265" s="66">
        <v>8.9434538000000003</v>
      </c>
    </row>
    <row r="266" spans="1:6">
      <c r="A266" s="52"/>
      <c r="B266" s="62" t="s">
        <v>298</v>
      </c>
      <c r="C266" s="63" t="s">
        <v>293</v>
      </c>
      <c r="D266" s="64">
        <v>1750.2</v>
      </c>
      <c r="E266" s="65">
        <v>1798</v>
      </c>
      <c r="F266" s="66">
        <v>1.8305075</v>
      </c>
    </row>
    <row r="267" spans="1:6">
      <c r="A267" s="52"/>
      <c r="B267" s="62"/>
      <c r="C267" s="63"/>
      <c r="D267" s="64"/>
      <c r="E267" s="65"/>
      <c r="F267" s="66"/>
    </row>
    <row r="268" spans="1:6">
      <c r="A268" s="52"/>
      <c r="B268" s="62"/>
      <c r="C268" s="63"/>
      <c r="D268" s="64"/>
      <c r="E268" s="65"/>
      <c r="F268" s="66"/>
    </row>
    <row r="269" spans="1:6">
      <c r="A269" s="52"/>
      <c r="B269" s="67" t="s">
        <v>299</v>
      </c>
      <c r="C269" s="68">
        <v>-36.675000000000004</v>
      </c>
      <c r="D269" s="69"/>
      <c r="E269" s="69"/>
      <c r="F269" s="70"/>
    </row>
    <row r="270" spans="1:6">
      <c r="A270" s="52"/>
      <c r="B270" s="71"/>
      <c r="C270" s="71"/>
      <c r="D270" s="71"/>
      <c r="E270" s="71"/>
      <c r="F270" s="72"/>
    </row>
    <row r="271" spans="1:6">
      <c r="A271" s="52"/>
      <c r="B271" s="104" t="s">
        <v>300</v>
      </c>
      <c r="C271" s="105"/>
      <c r="D271" s="105"/>
      <c r="E271" s="105"/>
      <c r="F271" s="106"/>
    </row>
    <row r="272" spans="1:6" ht="140">
      <c r="A272" s="52"/>
      <c r="B272" s="73" t="s">
        <v>301</v>
      </c>
      <c r="C272" s="73" t="s">
        <v>302</v>
      </c>
      <c r="D272" s="73" t="s">
        <v>303</v>
      </c>
      <c r="E272" s="73" t="s">
        <v>304</v>
      </c>
      <c r="F272" s="74" t="s">
        <v>305</v>
      </c>
    </row>
    <row r="273" spans="1:6">
      <c r="A273" s="52"/>
      <c r="B273" s="75" t="s">
        <v>27</v>
      </c>
      <c r="C273" s="75"/>
      <c r="D273" s="76"/>
      <c r="E273" s="76"/>
      <c r="F273" s="77"/>
    </row>
    <row r="274" spans="1:6">
      <c r="A274" s="52"/>
      <c r="B274" s="78"/>
      <c r="C274" s="78"/>
      <c r="D274" s="79"/>
      <c r="E274" s="79"/>
      <c r="F274" s="80"/>
    </row>
    <row r="275" spans="1:6">
      <c r="A275" s="52"/>
      <c r="B275" s="78"/>
      <c r="C275" s="78"/>
      <c r="D275" s="78"/>
      <c r="E275" s="78"/>
      <c r="F275" s="80"/>
    </row>
    <row r="276" spans="1:6">
      <c r="A276" s="52"/>
      <c r="B276" s="81" t="s">
        <v>306</v>
      </c>
      <c r="C276" s="78"/>
      <c r="D276" s="78"/>
      <c r="E276" s="78"/>
      <c r="F276" s="80" t="s">
        <v>27</v>
      </c>
    </row>
    <row r="277" spans="1:6">
      <c r="A277" s="52"/>
      <c r="B277" s="71"/>
      <c r="C277" s="71"/>
      <c r="D277" s="71"/>
      <c r="E277" s="71"/>
      <c r="F277" s="72"/>
    </row>
    <row r="278" spans="1:6">
      <c r="A278" s="52"/>
      <c r="B278" s="71"/>
      <c r="C278" s="71"/>
      <c r="D278" s="71"/>
      <c r="E278" s="71"/>
      <c r="F278" s="72"/>
    </row>
    <row r="279" spans="1:6">
      <c r="A279" s="55">
        <v>2</v>
      </c>
      <c r="B279" s="81" t="str">
        <f>"Other than Hedging Positions through Futures as on "&amp;TEXT(C202,"DD-MM-YYYY")</f>
        <v>Other than Hedging Positions through Futures as on 15-05-2026</v>
      </c>
      <c r="C279" s="71"/>
      <c r="D279" s="71"/>
      <c r="E279" s="71"/>
      <c r="F279" s="72"/>
    </row>
    <row r="280" spans="1:6" ht="70">
      <c r="A280" s="52"/>
      <c r="B280" s="82" t="s">
        <v>288</v>
      </c>
      <c r="C280" s="83" t="s">
        <v>289</v>
      </c>
      <c r="D280" s="83" t="s">
        <v>290</v>
      </c>
      <c r="E280" s="83" t="s">
        <v>291</v>
      </c>
      <c r="F280" s="84" t="s">
        <v>292</v>
      </c>
    </row>
    <row r="281" spans="1:6">
      <c r="A281" s="52"/>
      <c r="B281" s="85" t="s">
        <v>27</v>
      </c>
      <c r="C281" s="86"/>
      <c r="D281" s="86"/>
      <c r="E281" s="86"/>
      <c r="F281" s="87"/>
    </row>
    <row r="282" spans="1:6">
      <c r="A282" s="52"/>
      <c r="B282" s="71"/>
      <c r="C282" s="71"/>
      <c r="D282" s="71"/>
      <c r="E282" s="71"/>
      <c r="F282" s="72"/>
    </row>
    <row r="283" spans="1:6">
      <c r="A283" s="52"/>
      <c r="B283" s="88" t="s">
        <v>299</v>
      </c>
      <c r="C283" s="71" t="s">
        <v>27</v>
      </c>
      <c r="D283" s="71"/>
      <c r="E283" s="71"/>
      <c r="F283" s="72"/>
    </row>
    <row r="284" spans="1:6">
      <c r="A284" s="52"/>
      <c r="B284" s="71"/>
      <c r="C284" s="71"/>
      <c r="D284" s="71"/>
      <c r="E284" s="71"/>
      <c r="F284" s="72"/>
    </row>
    <row r="285" spans="1:6">
      <c r="A285" s="52"/>
      <c r="B285" s="71"/>
      <c r="C285" s="71"/>
      <c r="D285" s="71"/>
      <c r="E285" s="71"/>
      <c r="F285" s="72"/>
    </row>
    <row r="286" spans="1:6">
      <c r="A286" s="52"/>
      <c r="B286" s="107" t="s">
        <v>307</v>
      </c>
      <c r="C286" s="108"/>
      <c r="D286" s="108"/>
      <c r="E286" s="108"/>
      <c r="F286" s="109"/>
    </row>
    <row r="287" spans="1:6" ht="140">
      <c r="A287" s="52"/>
      <c r="B287" s="60" t="s">
        <v>301</v>
      </c>
      <c r="C287" s="60" t="s">
        <v>302</v>
      </c>
      <c r="D287" s="60" t="s">
        <v>303</v>
      </c>
      <c r="E287" s="60" t="s">
        <v>304</v>
      </c>
      <c r="F287" s="61" t="s">
        <v>305</v>
      </c>
    </row>
    <row r="288" spans="1:6">
      <c r="A288" s="52"/>
      <c r="B288" s="63" t="s">
        <v>27</v>
      </c>
      <c r="C288" s="60"/>
      <c r="D288" s="60"/>
      <c r="E288" s="60"/>
      <c r="F288" s="61"/>
    </row>
    <row r="289" spans="1:6">
      <c r="A289" s="52"/>
      <c r="B289" s="71"/>
      <c r="C289" s="71"/>
      <c r="D289" s="71"/>
      <c r="E289" s="71"/>
      <c r="F289" s="72"/>
    </row>
    <row r="290" spans="1:6">
      <c r="A290" s="55">
        <v>3</v>
      </c>
      <c r="B290" s="81" t="str">
        <f>"Hedging Positions through Put Options as on "&amp;TEXT(C202,"DD-MM-YYYY")</f>
        <v>Hedging Positions through Put Options as on 15-05-2026</v>
      </c>
      <c r="C290" s="71"/>
      <c r="D290" s="71"/>
      <c r="E290" s="71"/>
      <c r="F290" s="72"/>
    </row>
    <row r="291" spans="1:6" ht="42">
      <c r="A291" s="52"/>
      <c r="B291" s="59" t="s">
        <v>288</v>
      </c>
      <c r="C291" s="60" t="s">
        <v>308</v>
      </c>
      <c r="D291" s="60" t="s">
        <v>309</v>
      </c>
      <c r="E291" s="60" t="s">
        <v>310</v>
      </c>
      <c r="F291" s="72"/>
    </row>
    <row r="292" spans="1:6">
      <c r="A292" s="52"/>
      <c r="B292" s="89" t="s">
        <v>27</v>
      </c>
      <c r="C292" s="89"/>
      <c r="D292" s="89"/>
      <c r="E292" s="89"/>
      <c r="F292" s="72"/>
    </row>
    <row r="293" spans="1:6">
      <c r="A293" s="52"/>
      <c r="B293" s="71"/>
      <c r="C293" s="71"/>
      <c r="D293" s="71"/>
      <c r="E293" s="71"/>
      <c r="F293" s="72"/>
    </row>
    <row r="294" spans="1:6">
      <c r="A294" s="52"/>
      <c r="B294" s="71" t="s">
        <v>311</v>
      </c>
      <c r="C294" s="71" t="s">
        <v>27</v>
      </c>
      <c r="D294" s="71"/>
      <c r="E294" s="71"/>
      <c r="F294" s="72"/>
    </row>
    <row r="295" spans="1:6">
      <c r="A295" s="52"/>
      <c r="B295" s="71"/>
      <c r="C295" s="71"/>
      <c r="D295" s="71"/>
      <c r="E295" s="71"/>
      <c r="F295" s="72"/>
    </row>
    <row r="296" spans="1:6">
      <c r="A296" s="52"/>
      <c r="B296" s="90" t="s">
        <v>312</v>
      </c>
      <c r="C296" s="91"/>
      <c r="D296" s="91"/>
      <c r="E296" s="92"/>
      <c r="F296" s="93"/>
    </row>
    <row r="297" spans="1:6" ht="56">
      <c r="A297" s="52"/>
      <c r="B297" s="60" t="s">
        <v>313</v>
      </c>
      <c r="C297" s="60" t="s">
        <v>314</v>
      </c>
      <c r="D297" s="60" t="s">
        <v>315</v>
      </c>
      <c r="E297" s="71"/>
      <c r="F297" s="72"/>
    </row>
    <row r="298" spans="1:6">
      <c r="A298" s="52"/>
      <c r="B298" s="89" t="s">
        <v>27</v>
      </c>
      <c r="C298" s="89"/>
      <c r="D298" s="89"/>
      <c r="E298" s="71"/>
      <c r="F298" s="72"/>
    </row>
    <row r="299" spans="1:6">
      <c r="A299" s="52"/>
      <c r="B299" s="71"/>
      <c r="C299" s="71"/>
      <c r="D299" s="71"/>
      <c r="E299" s="71"/>
      <c r="F299" s="72"/>
    </row>
    <row r="300" spans="1:6">
      <c r="A300" s="55">
        <v>4</v>
      </c>
      <c r="B300" s="81" t="str">
        <f>"Other than Hedging Positions through Options as on "&amp;TEXT(C202,"DD-MM-YYYY")</f>
        <v>Other than Hedging Positions through Options as on 15-05-2026</v>
      </c>
      <c r="C300" s="71"/>
      <c r="D300" s="71"/>
      <c r="E300" s="71"/>
      <c r="F300" s="72"/>
    </row>
    <row r="301" spans="1:6" ht="70">
      <c r="A301" s="52"/>
      <c r="B301" s="59" t="s">
        <v>288</v>
      </c>
      <c r="C301" s="60" t="s">
        <v>316</v>
      </c>
      <c r="D301" s="60" t="s">
        <v>317</v>
      </c>
      <c r="E301" s="60" t="s">
        <v>318</v>
      </c>
      <c r="F301" s="61" t="s">
        <v>319</v>
      </c>
    </row>
    <row r="302" spans="1:6">
      <c r="A302" s="52"/>
      <c r="B302" s="89" t="s">
        <v>27</v>
      </c>
      <c r="C302" s="89"/>
      <c r="D302" s="89"/>
      <c r="E302" s="89"/>
      <c r="F302" s="94"/>
    </row>
    <row r="303" spans="1:6">
      <c r="A303" s="52"/>
      <c r="B303" s="71"/>
      <c r="C303" s="71"/>
      <c r="D303" s="71"/>
      <c r="E303" s="71"/>
      <c r="F303" s="72"/>
    </row>
    <row r="304" spans="1:6">
      <c r="A304" s="52"/>
      <c r="B304" s="71" t="s">
        <v>320</v>
      </c>
      <c r="C304" s="71" t="s">
        <v>27</v>
      </c>
      <c r="D304" s="71"/>
      <c r="E304" s="71"/>
      <c r="F304" s="72"/>
    </row>
    <row r="305" spans="1:6">
      <c r="A305" s="52"/>
      <c r="B305" s="71"/>
      <c r="C305" s="71"/>
      <c r="D305" s="71"/>
      <c r="E305" s="71"/>
      <c r="F305" s="72"/>
    </row>
    <row r="306" spans="1:6">
      <c r="A306" s="52"/>
      <c r="B306" s="90" t="s">
        <v>321</v>
      </c>
      <c r="C306" s="71"/>
      <c r="D306" s="71"/>
      <c r="E306" s="71"/>
      <c r="F306" s="72"/>
    </row>
    <row r="307" spans="1:6" ht="56">
      <c r="A307" s="52"/>
      <c r="B307" s="59" t="s">
        <v>313</v>
      </c>
      <c r="C307" s="60" t="s">
        <v>322</v>
      </c>
      <c r="D307" s="60" t="s">
        <v>315</v>
      </c>
      <c r="E307" s="71"/>
      <c r="F307" s="72"/>
    </row>
    <row r="308" spans="1:6">
      <c r="A308" s="52"/>
      <c r="B308" s="62" t="s">
        <v>27</v>
      </c>
      <c r="C308" s="60"/>
      <c r="D308" s="60"/>
      <c r="E308" s="71"/>
      <c r="F308" s="72"/>
    </row>
    <row r="309" spans="1:6">
      <c r="A309" s="52"/>
      <c r="B309" s="71"/>
      <c r="C309" s="71"/>
      <c r="D309" s="71"/>
      <c r="E309" s="71"/>
      <c r="F309" s="72"/>
    </row>
    <row r="310" spans="1:6">
      <c r="A310" s="55">
        <v>5</v>
      </c>
      <c r="B310" s="53" t="str">
        <f>"Hedging Positions through swaps as on "&amp;TEXT(C202,"DD-MM-YYYY")</f>
        <v>Hedging Positions through swaps as on 15-05-2026</v>
      </c>
      <c r="C310" s="71" t="s">
        <v>27</v>
      </c>
      <c r="D310" s="71"/>
      <c r="E310" s="71"/>
      <c r="F310" s="72"/>
    </row>
    <row r="311" spans="1:6">
      <c r="A311" s="52"/>
      <c r="B311" s="95"/>
      <c r="C311" s="71"/>
      <c r="D311" s="71"/>
      <c r="E311" s="71"/>
      <c r="F311" s="72"/>
    </row>
    <row r="312" spans="1:6" ht="15" thickBot="1">
      <c r="A312" s="96"/>
      <c r="B312" s="97"/>
      <c r="C312" s="97"/>
      <c r="D312" s="97"/>
      <c r="E312" s="97"/>
      <c r="F312" s="98"/>
    </row>
    <row r="313" spans="1:6">
      <c r="A313" s="71"/>
      <c r="B313" s="71"/>
      <c r="C313" s="71"/>
      <c r="D313" s="71"/>
      <c r="E313" s="71"/>
      <c r="F313" s="71"/>
    </row>
  </sheetData>
  <mergeCells count="5">
    <mergeCell ref="B178:H178"/>
    <mergeCell ref="B271:F271"/>
    <mergeCell ref="B286:F286"/>
    <mergeCell ref="F235:F236"/>
    <mergeCell ref="F245:F24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ASIF01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Suchit Yedre</dc:creator>
  <cp:lastModifiedBy>Haresh Naik</cp:lastModifiedBy>
  <dcterms:created xsi:type="dcterms:W3CDTF">2026-05-17T18:13:47Z</dcterms:created>
  <dcterms:modified xsi:type="dcterms:W3CDTF">2026-05-18T11:59:27Z</dcterms:modified>
</cp:coreProperties>
</file>